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Planfin 66\Planfin รพ\ตาราง Planfin 2566\"/>
    </mc:Choice>
  </mc:AlternateContent>
  <xr:revisionPtr revIDLastSave="0" documentId="13_ncr:1_{441EEC98-224D-466B-B563-0EAB2911281E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มี.ค.66" sheetId="94" r:id="rId2"/>
    <sheet name="EBITDA" sheetId="95" r:id="rId3"/>
    <sheet name="นำเสนอ" sheetId="97" r:id="rId4"/>
    <sheet name="Sheet1" sheetId="115" r:id="rId5"/>
  </sheets>
  <definedNames>
    <definedName name="_xlnm._FilterDatabase" localSheetId="0" hidden="1">ID!$A$1:$I$918</definedName>
    <definedName name="_xlnm._FilterDatabase" localSheetId="4" hidden="1">Sheet1!$A$1:$V$481</definedName>
    <definedName name="_xlnm.Print_Area" localSheetId="2">EBITDA!$G$1:$M$20</definedName>
    <definedName name="_xlnm.Print_Titles" localSheetId="1">'Planfin_มี.ค.66'!$A:$B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18" i="94" l="1"/>
  <c r="DK31" i="94"/>
  <c r="DK30" i="94"/>
  <c r="DK29" i="94"/>
  <c r="DK28" i="94"/>
  <c r="DK27" i="94"/>
  <c r="DK26" i="94"/>
  <c r="DK25" i="94"/>
  <c r="DK24" i="94"/>
  <c r="DK23" i="94"/>
  <c r="DK22" i="94"/>
  <c r="DK21" i="94"/>
  <c r="DK20" i="94"/>
  <c r="DK19" i="94"/>
  <c r="DL40" i="94" l="1"/>
  <c r="DL39" i="94"/>
  <c r="DL38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L41" i="94" l="1"/>
  <c r="DK35" i="94"/>
  <c r="DK33" i="94"/>
  <c r="DK34" i="94"/>
  <c r="DK17" i="94"/>
  <c r="DK36" i="94" l="1"/>
  <c r="BG33" i="94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BK33" i="94" l="1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G19" i="97" s="1"/>
  <c r="E10" i="97"/>
  <c r="G10" i="97" s="1"/>
  <c r="E13" i="97"/>
  <c r="G13" i="97" s="1"/>
  <c r="U17" i="94"/>
  <c r="V17" i="94" s="1"/>
  <c r="AV41" i="94"/>
  <c r="AA41" i="94"/>
  <c r="CS35" i="94" l="1"/>
  <c r="K17" i="97" s="1"/>
  <c r="D17" i="97"/>
  <c r="J17" i="97"/>
  <c r="C17" i="97"/>
  <c r="I17" i="95"/>
  <c r="H17" i="95"/>
  <c r="K15" i="97"/>
  <c r="D15" i="97"/>
  <c r="J15" i="97"/>
  <c r="C15" i="97"/>
  <c r="I15" i="95"/>
  <c r="H15" i="95"/>
  <c r="K14" i="97"/>
  <c r="D14" i="97"/>
  <c r="J14" i="97"/>
  <c r="C14" i="97"/>
  <c r="I14" i="95"/>
  <c r="H14" i="95"/>
  <c r="K13" i="97"/>
  <c r="J13" i="97"/>
  <c r="K12" i="97"/>
  <c r="D12" i="97"/>
  <c r="J12" i="97"/>
  <c r="C12" i="97"/>
  <c r="I12" i="95"/>
  <c r="H12" i="95"/>
  <c r="K11" i="97"/>
  <c r="J11" i="97"/>
  <c r="AZ33" i="94"/>
  <c r="K10" i="97"/>
  <c r="J10" i="97"/>
  <c r="K9" i="97"/>
  <c r="D9" i="97"/>
  <c r="J9" i="97"/>
  <c r="C9" i="97"/>
  <c r="I9" i="95"/>
  <c r="H8" i="95"/>
  <c r="K7" i="97"/>
  <c r="J7" i="97"/>
  <c r="I7" i="95"/>
  <c r="D7" i="97"/>
  <c r="C7" i="97"/>
  <c r="D6" i="97"/>
  <c r="C6" i="97"/>
  <c r="H6" i="95"/>
  <c r="DM32" i="94"/>
  <c r="L9" i="97" l="1"/>
  <c r="M9" i="97" s="1"/>
  <c r="L10" i="97"/>
  <c r="M10" i="97" s="1"/>
  <c r="L15" i="97"/>
  <c r="M15" i="97" s="1"/>
  <c r="L17" i="97"/>
  <c r="M17" i="97" s="1"/>
  <c r="E6" i="97"/>
  <c r="G6" i="97" s="1"/>
  <c r="L7" i="97"/>
  <c r="M7" i="97" s="1"/>
  <c r="L14" i="97"/>
  <c r="M14" i="97" s="1"/>
  <c r="L11" i="97"/>
  <c r="M11" i="97" s="1"/>
  <c r="L12" i="97"/>
  <c r="M12" i="97" s="1"/>
  <c r="L13" i="97"/>
  <c r="M13" i="97" s="1"/>
  <c r="E7" i="97"/>
  <c r="G7" i="97" s="1"/>
  <c r="E17" i="97"/>
  <c r="G17" i="97" s="1"/>
  <c r="E9" i="97"/>
  <c r="G9" i="97" s="1"/>
  <c r="E15" i="97"/>
  <c r="G15" i="97" s="1"/>
  <c r="E12" i="97"/>
  <c r="G12" i="97" s="1"/>
  <c r="E14" i="97"/>
  <c r="G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K19" i="97" s="1"/>
  <c r="DF35" i="94"/>
  <c r="J19" i="97" s="1"/>
  <c r="DE36" i="94"/>
  <c r="DD35" i="94"/>
  <c r="DC35" i="94"/>
  <c r="DA35" i="94"/>
  <c r="CZ35" i="94"/>
  <c r="K18" i="97" s="1"/>
  <c r="CY35" i="94"/>
  <c r="J18" i="97" s="1"/>
  <c r="CX35" i="94"/>
  <c r="I18" i="95" s="1"/>
  <c r="CW35" i="94"/>
  <c r="CV35" i="94"/>
  <c r="CT35" i="94"/>
  <c r="CU35" i="94" s="1"/>
  <c r="CS36" i="94"/>
  <c r="CR36" i="94"/>
  <c r="CQ36" i="94"/>
  <c r="CP36" i="94"/>
  <c r="K16" i="97"/>
  <c r="J16" i="97"/>
  <c r="I16" i="95"/>
  <c r="BH36" i="94"/>
  <c r="BG36" i="94"/>
  <c r="I11" i="95"/>
  <c r="AV36" i="94"/>
  <c r="AS36" i="94"/>
  <c r="AN36" i="94"/>
  <c r="AM36" i="94"/>
  <c r="AL36" i="94"/>
  <c r="K8" i="97"/>
  <c r="J8" i="97"/>
  <c r="I8" i="95"/>
  <c r="K6" i="97"/>
  <c r="J6" i="97"/>
  <c r="K5" i="97"/>
  <c r="J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J4" i="97"/>
  <c r="K4" i="97"/>
  <c r="DB35" i="94" l="1"/>
  <c r="DI35" i="94"/>
  <c r="L5" i="97"/>
  <c r="M5" i="97" s="1"/>
  <c r="L19" i="97"/>
  <c r="M19" i="97" s="1"/>
  <c r="E16" i="97"/>
  <c r="G16" i="97" s="1"/>
  <c r="L16" i="97"/>
  <c r="M16" i="97" s="1"/>
  <c r="C20" i="97"/>
  <c r="L18" i="97"/>
  <c r="M18" i="97" s="1"/>
  <c r="J20" i="97"/>
  <c r="L8" i="97"/>
  <c r="M8" i="97" s="1"/>
  <c r="L6" i="97"/>
  <c r="M6" i="97" s="1"/>
  <c r="K20" i="97"/>
  <c r="L4" i="97"/>
  <c r="M4" i="97" s="1"/>
  <c r="E11" i="97"/>
  <c r="G11" i="97" s="1"/>
  <c r="E5" i="97"/>
  <c r="G5" i="97" s="1"/>
  <c r="E18" i="97"/>
  <c r="G18" i="97" s="1"/>
  <c r="E8" i="97"/>
  <c r="G8" i="97" s="1"/>
  <c r="D20" i="97"/>
  <c r="E4" i="97"/>
  <c r="G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L20" i="97"/>
  <c r="M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DL42" i="94" s="1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<sst xmlns="http://schemas.openxmlformats.org/spreadsheetml/2006/main" count="22169" uniqueCount="2916">
  <si>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</si>
  <si>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</si>
  <si>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</si>
  <si>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</si>
  <si>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</si>
  <si>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</si>
  <si>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</si>
  <si>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</si>
  <si>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</si>
  <si>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</si>
  <si>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</si>
  <si>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</si>
  <si>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</si>
  <si>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</si>
  <si>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</si>
  <si>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</si>
  <si>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</si>
  <si>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</si>
  <si>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</si>
  <si>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</si>
  <si>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</si>
  <si>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</si>
  <si>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</si>
  <si>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</si>
  <si>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</si>
  <si>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</si>
  <si>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</si>
  <si>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</si>
  <si>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</si>
  <si>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</si>
  <si>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</si>
  <si>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</si>
  <si>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</si>
  <si>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</si>
  <si>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</si>
  <si>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</si>
  <si>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</si>
  <si>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</si>
  <si>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</si>
  <si>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</si>
  <si>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</si>
  <si>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</si>
  <si>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</si>
  <si>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</si>
  <si>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</si>
  <si>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</si>
  <si>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</si>
  <si>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</si>
  <si>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</si>
  <si>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</si>
  <si>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</si>
  <si>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</si>
  <si>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</si>
  <si>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</si>
  <si>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</si>
  <si>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</si>
  <si>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</si>
  <si>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</si>
  <si>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</si>
  <si>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</si>
  <si>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</si>
  <si>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</si>
  <si>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</si>
  <si>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</si>
  <si>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</si>
  <si>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</si>
  <si>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</si>
  <si>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</si>
  <si>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</si>
  <si>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</si>
  <si>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</si>
  <si>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</si>
  <si>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</si>
  <si>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</si>
  <si>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</si>
  <si>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</si>
  <si>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</si>
  <si>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</si>
  <si>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</si>
  <si>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</si>
  <si>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</si>
  <si>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</si>
  <si>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</si>
  <si>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</si>
  <si>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</si>
  <si>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</si>
  <si>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</si>
  <si>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</si>
  <si>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</si>
  <si>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</si>
  <si>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</si>
  <si>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</si>
  <si>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</si>
  <si>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</si>
  <si>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</si>
  <si>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</si>
  <si>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</si>
  <si>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</si>
  <si>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</si>
  <si>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</si>
  <si>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</si>
  <si>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</si>
  <si>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</si>
  <si>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</si>
  <si>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</si>
  <si>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</si>
  <si>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</si>
  <si>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</si>
  <si>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</si>
  <si>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</si>
  <si>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</si>
  <si>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</si>
  <si>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</si>
  <si>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</si>
  <si>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</si>
  <si>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</si>
  <si>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</si>
  <si>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</si>
  <si>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</si>
  <si>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</si>
  <si>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</si>
  <si>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</si>
  <si>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</si>
  <si>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</si>
  <si>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</si>
  <si>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</si>
  <si>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</si>
  <si>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</si>
  <si>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</si>
  <si>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</si>
  <si>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</si>
  <si>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</si>
  <si>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</si>
  <si>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</si>
  <si>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</si>
  <si>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</si>
  <si>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</si>
  <si>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</si>
  <si>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</si>
  <si>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</si>
  <si>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</si>
  <si>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</si>
  <si>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</si>
  <si>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</si>
  <si>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</si>
  <si>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</si>
  <si>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</si>
  <si>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</si>
  <si>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</si>
  <si>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</si>
  <si>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</si>
  <si>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</si>
  <si>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</si>
  <si>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</si>
  <si>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</si>
  <si>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</si>
  <si>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</si>
  <si>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</si>
  <si>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</si>
  <si>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</si>
  <si>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</si>
  <si>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</si>
  <si>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</si>
  <si>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</si>
  <si>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</si>
  <si>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</si>
  <si>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</si>
  <si>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</si>
  <si>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</si>
  <si>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</si>
  <si>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</si>
  <si>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</si>
  <si>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</si>
  <si>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</si>
  <si>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</si>
  <si>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</si>
  <si>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</si>
  <si>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</si>
  <si>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</si>
  <si>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</si>
  <si>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</si>
  <si>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</si>
  <si>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</si>
  <si>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</si>
  <si>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</si>
  <si>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</si>
  <si>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</si>
  <si>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</si>
  <si>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</si>
  <si>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</si>
  <si>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</si>
  <si>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</si>
  <si>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</si>
  <si>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</si>
  <si>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</si>
  <si>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</si>
  <si>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</si>
  <si>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</si>
  <si>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</si>
  <si>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</si>
  <si>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</si>
  <si>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</si>
  <si>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</si>
  <si>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</si>
  <si>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</si>
  <si>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</si>
  <si>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</si>
  <si>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</si>
  <si>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</si>
  <si>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</si>
  <si>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</si>
  <si>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</si>
  <si>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</si>
  <si>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</si>
  <si>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</si>
  <si>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</si>
  <si>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</si>
  <si>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</si>
  <si>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</si>
  <si>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</si>
  <si>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</si>
  <si>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</si>
  <si>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</si>
  <si>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</si>
  <si>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</si>
  <si>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</si>
  <si>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</si>
  <si>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</si>
  <si>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</si>
  <si>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</si>
  <si>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</si>
  <si>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</si>
  <si>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</si>
  <si>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</si>
  <si>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</si>
  <si>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</si>
  <si>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</si>
  <si>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</si>
  <si>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</si>
  <si>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</si>
  <si>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</si>
  <si>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</si>
  <si>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</si>
  <si>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</si>
  <si>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</si>
  <si>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</si>
  <si>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</si>
  <si>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</si>
  <si>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</si>
  <si>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</si>
  <si>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</si>
  <si>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</si>
  <si>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</si>
  <si>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</si>
  <si>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</si>
  <si>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</si>
  <si>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</si>
  <si>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</si>
  <si>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</si>
  <si>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</si>
  <si>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</si>
  <si>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</si>
  <si>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</si>
  <si>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</si>
  <si>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</si>
  <si>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</si>
  <si>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</si>
  <si>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</si>
  <si>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</si>
  <si>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</si>
  <si>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</si>
  <si>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</si>
  <si>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</si>
  <si>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</si>
  <si>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</si>
  <si>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</si>
  <si>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</si>
  <si>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</si>
  <si>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</si>
  <si>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</si>
  <si>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</si>
  <si>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</si>
  <si>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</si>
  <si>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</si>
  <si>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</si>
  <si>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</si>
  <si>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</si>
  <si>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</si>
  <si>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</si>
  <si>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</si>
  <si>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</si>
  <si>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</si>
  <si>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</si>
  <si>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</si>
  <si>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</si>
  <si>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</si>
  <si>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</si>
  <si>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</si>
  <si>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</si>
  <si>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</si>
  <si>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</si>
  <si>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</si>
  <si>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</si>
  <si>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</si>
  <si>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</si>
  <si>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</si>
  <si>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</si>
  <si>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</si>
  <si>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</si>
  <si>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</si>
  <si>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</si>
  <si>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</si>
  <si>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</si>
  <si>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</si>
  <si>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</si>
  <si>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</si>
  <si>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</si>
  <si>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</si>
  <si>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</si>
  <si>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</si>
  <si>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</si>
  <si>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</si>
  <si>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</si>
  <si>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</si>
  <si>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</si>
  <si>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</si>
  <si>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</si>
  <si>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</si>
  <si>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</si>
  <si>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</si>
  <si>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</si>
  <si>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</si>
  <si>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</si>
  <si>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</si>
  <si>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</si>
  <si>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</si>
  <si>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</si>
  <si>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</si>
  <si>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</si>
  <si>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</si>
  <si>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</si>
  <si>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</si>
  <si>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</si>
  <si>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</si>
  <si>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</si>
  <si>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</si>
  <si>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</si>
  <si>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</si>
  <si>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</si>
  <si>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</si>
  <si>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</si>
  <si>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</si>
  <si>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</si>
  <si>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</si>
  <si>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</si>
  <si>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</si>
  <si>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</si>
  <si>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</si>
  <si>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</si>
  <si>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</si>
  <si>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</si>
  <si>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</si>
  <si>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</si>
  <si>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</si>
  <si>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</si>
  <si>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</si>
  <si>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</si>
  <si>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</si>
  <si>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</si>
  <si>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</si>
  <si>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</si>
  <si>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</si>
  <si>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</si>
  <si>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</si>
  <si>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</si>
  <si>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</si>
  <si>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</si>
  <si>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</si>
  <si>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</si>
  <si>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</si>
  <si>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</si>
  <si>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</si>
  <si>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</si>
  <si>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</si>
  <si>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</si>
  <si>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</si>
  <si>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</si>
  <si>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</si>
  <si>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</si>
  <si>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</si>
  <si>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</si>
  <si>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</si>
  <si>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</si>
  <si>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</si>
  <si>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</si>
  <si>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</si>
  <si>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</si>
  <si>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</si>
  <si>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</si>
  <si>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</si>
  <si>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</si>
  <si>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</si>
  <si>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</si>
  <si>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</si>
  <si>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</si>
  <si>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</si>
  <si>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</si>
  <si>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</si>
  <si>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</si>
  <si>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</si>
  <si>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</si>
  <si>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</si>
  <si>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</si>
  <si>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</si>
  <si>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</si>
  <si>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</si>
  <si>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</si>
  <si>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</si>
  <si>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</si>
  <si>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</si>
  <si>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</si>
  <si>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</si>
  <si>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</si>
  <si>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</si>
  <si>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</si>
  <si>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</si>
  <si>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</si>
  <si>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</si>
  <si>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</si>
  <si>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</si>
  <si>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</si>
  <si>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</si>
  <si>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</si>
  <si>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</si>
  <si>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</si>
  <si>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</si>
  <si>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</si>
  <si>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</si>
  <si>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</si>
  <si>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</si>
  <si>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</si>
  <si>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</si>
  <si>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</si>
  <si>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</si>
  <si>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</si>
  <si>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</si>
  <si>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</si>
  <si>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</si>
  <si>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</si>
  <si>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</si>
  <si>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</si>
  <si>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</si>
  <si>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</si>
  <si>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</si>
  <si>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</si>
  <si>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</si>
  <si>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</si>
  <si>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</si>
  <si>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</si>
  <si>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</si>
  <si>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</si>
  <si>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</si>
  <si>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</si>
  <si>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</si>
  <si>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</si>
  <si>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</si>
  <si>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</si>
  <si>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</si>
  <si>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</si>
  <si>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</si>
  <si>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</si>
  <si>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</si>
  <si>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</si>
  <si>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</si>
  <si>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</si>
  <si>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</si>
  <si>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</si>
  <si>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</si>
  <si>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</si>
  <si>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</si>
  <si>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</si>
  <si>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</si>
  <si>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</si>
  <si>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</si>
  <si>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</si>
  <si>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</si>
  <si>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</si>
  <si>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</si>
  <si>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</si>
  <si>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</si>
  <si>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</si>
  <si>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</si>
  <si>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</si>
  <si>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</si>
  <si>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</si>
  <si>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</si>
  <si>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</si>
  <si>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</si>
  <si>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</si>
  <si>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</si>
  <si>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</si>
  <si>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</si>
  <si>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</si>
  <si>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</si>
  <si>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</si>
  <si>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</si>
  <si>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</si>
  <si>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</si>
  <si>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</si>
  <si>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</si>
  <si>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</si>
  <si>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</si>
  <si>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</si>
  <si>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</si>
  <si>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</si>
  <si>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</si>
  <si>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</si>
  <si>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</si>
  <si>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</si>
  <si>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</si>
  <si>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</si>
  <si>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</si>
  <si>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</si>
  <si>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</si>
  <si>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</si>
  <si>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</si>
  <si>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</si>
  <si>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</si>
  <si>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</si>
  <si>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</si>
  <si>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</si>
  <si>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</si>
  <si>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</si>
  <si>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</si>
  <si>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</si>
  <si>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</si>
  <si>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</si>
  <si>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</si>
  <si>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</si>
  <si>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</si>
  <si>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</si>
  <si>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</si>
  <si>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</si>
  <si>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</si>
  <si>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</si>
  <si>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</si>
  <si>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</si>
  <si>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</si>
  <si>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</si>
  <si>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</si>
  <si>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</si>
  <si>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</si>
  <si>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</si>
  <si>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</si>
  <si>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</si>
  <si>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</si>
  <si>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</si>
  <si>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</si>
  <si>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</si>
  <si>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</si>
  <si>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</si>
  <si>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</si>
  <si>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</si>
  <si>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</si>
  <si>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</si>
  <si>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</si>
  <si>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</si>
  <si>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</si>
  <si>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</si>
  <si>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</si>
  <si>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</si>
  <si>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</si>
  <si>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</si>
  <si>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</si>
  <si>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</si>
  <si>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</si>
  <si>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</si>
  <si>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</si>
  <si>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</si>
  <si>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</si>
  <si>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</si>
  <si>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</si>
  <si>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</si>
  <si>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</si>
  <si>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</si>
  <si>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</si>
  <si>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</si>
  <si>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</si>
  <si>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</si>
  <si>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</si>
  <si>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</si>
  <si>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</si>
  <si>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</si>
  <si>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</si>
  <si>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</si>
  <si>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</si>
  <si>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</si>
  <si>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</si>
  <si>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</si>
  <si>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</si>
  <si>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</si>
  <si>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</si>
  <si>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</si>
  <si>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</si>
  <si>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</si>
  <si>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</si>
  <si>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</si>
  <si>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</si>
  <si>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</si>
  <si>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</si>
  <si>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</si>
  <si>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</si>
  <si>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</si>
  <si>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</si>
  <si>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</si>
  <si>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</si>
  <si>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</si>
  <si>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</si>
  <si>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</si>
  <si>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</si>
  <si>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</si>
  <si>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</si>
  <si>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</si>
  <si>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</si>
  <si>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</si>
  <si>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</si>
  <si>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</si>
  <si>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</si>
  <si>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</si>
  <si>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</si>
  <si>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</si>
  <si>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</si>
  <si>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</si>
  <si>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</si>
  <si>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</si>
  <si>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</si>
  <si>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</si>
  <si>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</si>
  <si>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</si>
  <si>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</si>
  <si>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</si>
  <si>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</si>
  <si>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</si>
  <si>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</si>
  <si>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</si>
  <si>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</si>
  <si>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</si>
  <si>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</si>
  <si>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</si>
  <si>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</si>
  <si>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</si>
  <si>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</si>
  <si>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</si>
  <si>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</si>
  <si>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</si>
  <si>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</si>
  <si>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</si>
  <si>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</si>
  <si>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</si>
  <si>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</si>
  <si>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</si>
  <si>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</si>
  <si>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</si>
  <si>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</si>
  <si>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</si>
  <si>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</si>
  <si>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</si>
  <si>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</si>
  <si>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</si>
  <si>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</si>
  <si>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</si>
  <si>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</si>
  <si>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</si>
  <si>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</si>
  <si>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</si>
  <si>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</si>
  <si>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</si>
  <si>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</si>
  <si>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</si>
  <si>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</si>
  <si>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</si>
  <si>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</si>
  <si>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</si>
  <si>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</si>
  <si>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</si>
  <si>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</si>
  <si>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</si>
  <si>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</si>
  <si>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</si>
  <si>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</si>
  <si>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</si>
  <si>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</si>
  <si>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</si>
  <si>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</si>
  <si>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</si>
  <si>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</si>
  <si>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</si>
  <si>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</si>
  <si>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</si>
  <si>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</si>
  <si>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</si>
  <si>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</si>
  <si>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</si>
  <si>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</si>
  <si>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</si>
  <si>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</si>
  <si>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</si>
  <si>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</si>
  <si>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</si>
  <si>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</si>
  <si>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</si>
  <si>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</si>
  <si>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</si>
  <si>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</si>
  <si>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</si>
  <si>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</si>
  <si>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</si>
  <si>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</si>
  <si>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</si>
  <si>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</si>
  <si>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</si>
  <si>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</si>
  <si>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</si>
  <si>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</si>
  <si>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</si>
  <si>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</si>
  <si>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</si>
  <si>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</si>
  <si>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</si>
  <si>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</si>
  <si>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</si>
  <si>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</si>
  <si>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</si>
  <si>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</si>
  <si>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</si>
  <si>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</si>
  <si>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</si>
  <si>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</si>
  <si>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</si>
  <si>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</si>
  <si>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</si>
  <si>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</si>
  <si>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</si>
  <si>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</si>
  <si>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</si>
  <si>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</si>
  <si>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</si>
  <si>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</si>
  <si>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</si>
  <si>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</si>
  <si>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</si>
  <si>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</si>
  <si>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</si>
  <si>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</si>
  <si>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</si>
  <si>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</si>
  <si>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</si>
  <si>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</si>
  <si>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</si>
  <si>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</si>
  <si>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</si>
  <si>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</si>
  <si>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</si>
  <si>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</si>
  <si>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</si>
  <si>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</si>
  <si>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</si>
  <si>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</si>
  <si>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</si>
  <si>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</si>
  <si>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</si>
  <si>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</si>
  <si>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</si>
  <si>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</si>
  <si>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</si>
  <si>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</si>
  <si>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</si>
  <si>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</si>
  <si>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</si>
  <si>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</si>
  <si>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</si>
  <si>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</si>
  <si>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</si>
  <si>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</si>
  <si>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</si>
  <si>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</si>
  <si>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</si>
  <si>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</si>
  <si>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</si>
  <si>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</si>
  <si>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</si>
  <si>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</si>
  <si>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</si>
  <si>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</si>
  <si>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</si>
  <si>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</si>
  <si>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</si>
  <si>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</si>
  <si>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</si>
  <si>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</si>
  <si>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</si>
  <si>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</si>
  <si>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</si>
  <si>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</si>
  <si>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</si>
  <si>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</si>
  <si>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</si>
  <si>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</si>
  <si>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</si>
  <si>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</si>
  <si>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</si>
  <si>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</si>
  <si>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</si>
  <si>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</si>
  <si>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</si>
  <si>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</si>
  <si>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</si>
  <si>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</si>
  <si>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</si>
  <si>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</si>
  <si>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</si>
  <si>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</si>
  <si>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</si>
  <si>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</si>
  <si>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</si>
  <si>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</si>
  <si>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</si>
  <si>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</si>
  <si>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</si>
  <si>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</si>
  <si>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</si>
  <si>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</si>
  <si>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</si>
  <si>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</si>
  <si>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</si>
  <si>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</si>
  <si>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</si>
  <si>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</si>
  <si>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</si>
  <si>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</si>
  <si>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</si>
  <si>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</si>
  <si>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</si>
  <si>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</si>
  <si>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</si>
  <si>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</si>
  <si>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</si>
  <si>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</si>
  <si>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</si>
  <si>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</si>
  <si>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</si>
  <si>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</si>
  <si>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</si>
  <si>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</si>
  <si>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</si>
  <si>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</si>
  <si>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</si>
  <si>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</si>
  <si>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</si>
  <si>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</si>
  <si>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</si>
  <si>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</si>
  <si>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</si>
  <si>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</si>
  <si>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</si>
  <si>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</si>
  <si>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</si>
  <si>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</si>
  <si>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</si>
  <si>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</si>
  <si>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</si>
  <si>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</si>
  <si>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</si>
  <si>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</si>
  <si>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</si>
  <si>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</si>
  <si>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</si>
  <si>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</si>
  <si>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</si>
  <si>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</si>
  <si>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</si>
  <si>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</si>
  <si>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</si>
  <si>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</si>
  <si>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</si>
  <si>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</si>
  <si>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</si>
  <si>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</si>
  <si>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</si>
  <si>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</si>
  <si>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</si>
  <si>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</si>
  <si>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</si>
  <si>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</si>
  <si>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</si>
  <si>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</si>
  <si>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</si>
  <si>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</si>
  <si>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</si>
  <si>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</si>
  <si>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</si>
  <si>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</si>
  <si>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</si>
  <si>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</si>
  <si>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</si>
  <si>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</si>
  <si>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</si>
  <si>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</si>
  <si>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</si>
  <si>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</si>
  <si>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</si>
  <si>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</si>
  <si>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</si>
  <si>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</si>
  <si>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</si>
  <si>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</si>
  <si>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</si>
  <si>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</si>
  <si>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</si>
  <si>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</si>
  <si>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</si>
  <si>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</si>
  <si>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</si>
  <si>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</si>
  <si>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</si>
  <si>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</si>
  <si>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</si>
  <si>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</si>
  <si>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</si>
  <si>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</si>
  <si>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</si>
  <si>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</si>
  <si>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</si>
  <si>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</si>
  <si>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</si>
  <si>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</si>
  <si>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</si>
  <si>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</si>
  <si>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</si>
  <si>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</si>
  <si>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</si>
  <si>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</si>
  <si>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</si>
  <si>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</si>
  <si>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</si>
  <si>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</si>
  <si>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</si>
  <si>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</si>
  <si>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</si>
  <si>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</si>
  <si>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</si>
  <si>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</si>
  <si>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</si>
  <si>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</si>
  <si>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</si>
  <si>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</si>
  <si>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</si>
  <si>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</si>
  <si>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</si>
  <si>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</si>
  <si>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</si>
  <si>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</si>
  <si>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</si>
  <si>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</si>
  <si>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</si>
  <si>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</si>
  <si>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</si>
  <si>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</si>
  <si>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</si>
  <si>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</si>
  <si>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</si>
  <si>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</si>
  <si>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</si>
  <si>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</si>
  <si>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</si>
  <si>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</si>
  <si>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</si>
  <si>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</si>
  <si>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</si>
  <si>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</si>
  <si>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</si>
  <si>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</si>
  <si>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</si>
  <si>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</si>
  <si>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</si>
  <si>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</si>
  <si>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</si>
  <si>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</si>
  <si>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</si>
  <si>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</si>
  <si>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</si>
  <si>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</si>
  <si>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</si>
  <si>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</si>
  <si>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</si>
  <si>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</si>
  <si>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</si>
  <si>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</si>
  <si>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</si>
  <si>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</si>
  <si>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</si>
  <si>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</si>
  <si>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</si>
  <si>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</si>
  <si>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</si>
  <si>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</si>
  <si>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</si>
  <si>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</si>
  <si>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</si>
  <si>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</si>
  <si>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</si>
  <si>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</si>
  <si>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</si>
  <si>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</si>
  <si>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</si>
  <si>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</si>
  <si>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</si>
  <si>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</si>
  <si>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</si>
  <si>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</si>
  <si>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</si>
  <si>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</si>
  <si>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</si>
  <si>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</si>
  <si>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</si>
  <si>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</si>
  <si>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</si>
  <si>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</si>
  <si>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</si>
  <si>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</si>
  <si>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</si>
  <si>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</si>
  <si>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</si>
  <si>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</si>
  <si>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</si>
  <si>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</si>
  <si>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</si>
  <si>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</si>
  <si>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</si>
  <si>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</si>
  <si>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</si>
  <si>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</si>
  <si>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</si>
  <si>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</si>
  <si>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</si>
  <si>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</si>
  <si>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</si>
  <si>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</si>
  <si>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</si>
  <si>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</si>
  <si>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</si>
  <si>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</si>
  <si>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</si>
  <si>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</si>
  <si>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</si>
  <si>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</si>
  <si>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</si>
  <si>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</si>
  <si>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</si>
  <si>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</si>
  <si>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</si>
  <si>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</si>
  <si>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</si>
  <si>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</si>
  <si>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</si>
  <si>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</si>
  <si>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</si>
  <si>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</si>
  <si>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</si>
  <si>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</si>
  <si>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</si>
  <si>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</si>
  <si>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</si>
  <si>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</si>
  <si>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</si>
  <si>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</si>
  <si>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</si>
  <si>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</si>
  <si>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</si>
  <si>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</si>
  <si>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</si>
  <si>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</si>
  <si>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</si>
  <si>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</si>
  <si>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</si>
  <si>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</si>
  <si>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</si>
  <si>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</si>
  <si>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</si>
  <si>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</si>
  <si>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</si>
  <si>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</si>
  <si>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</si>
  <si>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</si>
  <si>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</si>
  <si>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</si>
  <si>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</si>
  <si>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</si>
  <si>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</si>
  <si>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</si>
  <si>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</si>
  <si>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</si>
  <si>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</si>
  <si>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</si>
  <si>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</si>
  <si>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</si>
  <si>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</si>
  <si>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</si>
  <si>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</si>
  <si>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</si>
  <si>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</si>
  <si>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</si>
  <si>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</si>
  <si>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</si>
  <si>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</si>
  <si>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</si>
  <si>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</si>
  <si>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</si>
  <si>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</si>
  <si>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</si>
  <si>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</si>
  <si>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</si>
  <si>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</si>
  <si>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</si>
  <si>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</si>
  <si>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</si>
  <si>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</si>
  <si>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</si>
  <si>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</si>
  <si>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</si>
  <si>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</si>
  <si>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</si>
  <si>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</si>
  <si>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</si>
  <si>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</si>
  <si>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</si>
  <si>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</si>
  <si>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</si>
  <si>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</si>
  <si>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</si>
  <si>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</si>
  <si>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</si>
  <si>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</si>
  <si>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</si>
  <si>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</si>
  <si>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</si>
  <si>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</si>
  <si>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</si>
  <si>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</si>
  <si>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</si>
  <si>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</si>
  <si>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</si>
  <si>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</si>
  <si>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</si>
  <si>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</si>
  <si>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</si>
  <si>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</si>
  <si>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</si>
  <si>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</si>
  <si>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</si>
  <si>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</si>
  <si>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</si>
  <si>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</si>
  <si>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</si>
  <si>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</si>
  <si>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</si>
  <si>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</si>
  <si>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</si>
  <si>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</si>
  <si>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</si>
  <si>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</si>
  <si>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</si>
  <si>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</si>
  <si>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</si>
  <si>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</si>
  <si>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</si>
  <si>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</si>
  <si>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</si>
  <si>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</si>
  <si>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</si>
  <si>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</si>
  <si>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</si>
  <si>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</si>
  <si>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</si>
  <si>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</si>
  <si>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</si>
  <si>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</si>
  <si>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</si>
  <si>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</si>
  <si>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</si>
  <si>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</si>
  <si>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</si>
  <si>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</si>
  <si>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</si>
  <si>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</si>
  <si>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</si>
  <si>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</si>
  <si>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</si>
  <si>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</si>
  <si>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</si>
  <si>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</si>
  <si>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</si>
  <si>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</si>
  <si>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</si>
  <si>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</si>
  <si>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</si>
  <si>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</si>
  <si>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</si>
  <si>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</si>
  <si>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</si>
  <si>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</si>
  <si>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</si>
  <si>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</si>
  <si>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</si>
  <si>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</si>
  <si>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</si>
  <si>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</si>
  <si>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</si>
  <si>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</si>
  <si>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</si>
  <si>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</si>
  <si>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</si>
  <si>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</si>
  <si>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</si>
  <si>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</si>
  <si>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</si>
  <si>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</si>
  <si>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</si>
  <si>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</si>
  <si>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</si>
  <si>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</si>
  <si>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</si>
  <si>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</si>
  <si>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</si>
  <si>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</si>
  <si>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</si>
  <si>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</si>
  <si>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</si>
  <si>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</si>
  <si>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</si>
  <si>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</si>
  <si>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</si>
  <si>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</si>
  <si>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</si>
  <si>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</si>
  <si>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</si>
  <si>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</si>
  <si>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</si>
  <si>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</si>
  <si>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</si>
  <si>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</si>
  <si>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</si>
  <si>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</si>
  <si>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</si>
  <si>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</si>
  <si>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</si>
  <si>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</si>
  <si>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</si>
  <si>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</si>
  <si>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</si>
  <si>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</si>
  <si>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</si>
  <si>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</si>
  <si>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</si>
  <si>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</si>
  <si>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</si>
  <si>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</si>
  <si>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</si>
  <si>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</si>
  <si>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</si>
  <si>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</si>
  <si>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</si>
  <si>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</si>
  <si>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</si>
  <si>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</si>
  <si>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</si>
  <si>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</si>
  <si>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</si>
  <si>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</si>
  <si>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</si>
  <si>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</si>
  <si>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</si>
  <si>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</si>
  <si>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</si>
  <si>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</si>
  <si>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</si>
  <si>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</si>
  <si>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</si>
  <si>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</si>
  <si>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</si>
  <si>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</si>
  <si>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</si>
  <si>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</si>
  <si>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</si>
  <si>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</si>
  <si>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</si>
  <si>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</si>
  <si>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</si>
  <si>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</si>
  <si>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</si>
  <si>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</si>
  <si>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</si>
  <si>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</si>
  <si>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</si>
  <si>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</si>
  <si>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</si>
  <si>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</si>
  <si>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</si>
  <si>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</si>
  <si>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</si>
  <si>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</si>
  <si>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</si>
  <si>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</si>
  <si>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</si>
  <si>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</si>
  <si>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</si>
  <si>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</si>
  <si>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</si>
  <si>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</si>
  <si>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</si>
  <si>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</si>
  <si>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</si>
  <si>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</si>
  <si>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</si>
  <si>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</si>
  <si>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</si>
  <si>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</si>
  <si>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</si>
  <si>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</si>
  <si>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</si>
  <si>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</si>
  <si>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</si>
  <si>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</si>
  <si>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</si>
  <si>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</si>
  <si>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</si>
  <si>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</si>
  <si>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</si>
  <si>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</si>
  <si>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</si>
  <si>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</si>
  <si>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</si>
  <si>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</si>
  <si>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</si>
  <si>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</si>
  <si>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</si>
  <si>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</si>
  <si>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</si>
  <si>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</si>
  <si>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</si>
  <si>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</si>
  <si>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</si>
  <si>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</si>
  <si>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</si>
  <si>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</si>
  <si>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</si>
  <si>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</si>
  <si>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</si>
  <si>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</si>
  <si>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</si>
  <si>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</si>
  <si>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</si>
  <si>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</si>
  <si>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</si>
  <si>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</si>
  <si>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</si>
  <si>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</si>
  <si>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</si>
  <si>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</si>
  <si>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</si>
  <si>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</si>
  <si>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</si>
  <si>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</si>
  <si>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</si>
  <si>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</si>
  <si>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</si>
  <si>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</si>
  <si>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</si>
  <si>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</si>
  <si>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</si>
  <si>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</si>
  <si>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</si>
  <si>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</si>
  <si>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</si>
  <si>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</si>
  <si>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</si>
  <si>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</si>
  <si>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</si>
  <si>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</si>
  <si>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</si>
  <si>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</si>
  <si>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</si>
  <si>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</si>
  <si>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</si>
  <si>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</si>
  <si>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</si>
  <si>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</si>
  <si>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</si>
  <si>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</si>
  <si>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</si>
  <si>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</si>
  <si>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</si>
  <si>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</si>
  <si>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</si>
  <si>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</si>
  <si>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</si>
  <si>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</si>
  <si>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</si>
  <si>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</si>
  <si>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</si>
  <si>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</si>
  <si>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</si>
  <si>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</si>
  <si>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</si>
  <si>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</si>
  <si>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</si>
  <si>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</si>
  <si>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</si>
  <si>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</si>
  <si>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</si>
  <si>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</si>
  <si>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</si>
  <si>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</si>
  <si>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</si>
  <si>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</si>
  <si>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</si>
  <si>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</si>
  <si>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</si>
  <si>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</si>
  <si>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</si>
  <si>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</si>
  <si>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</si>
  <si>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</si>
  <si>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</si>
  <si>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</si>
  <si>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</si>
  <si>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</si>
  <si>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</si>
  <si>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</si>
  <si>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</si>
  <si>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</si>
  <si>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</si>
  <si>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</si>
  <si>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</si>
  <si>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</si>
  <si>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</si>
  <si>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</si>
  <si>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</si>
  <si>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</si>
  <si>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</si>
  <si>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</si>
  <si>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</si>
  <si>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</si>
  <si>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</si>
  <si>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</si>
  <si>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</si>
  <si>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</si>
  <si>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</si>
  <si>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</si>
  <si>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</si>
  <si>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</si>
  <si>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</si>
  <si>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</si>
  <si>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</si>
  <si>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</si>
  <si>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</si>
  <si>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</si>
  <si>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</si>
  <si>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</si>
  <si>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</si>
  <si>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</si>
  <si>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</si>
  <si>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</si>
  <si>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</si>
  <si>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</si>
  <si>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</si>
  <si>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</si>
  <si>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</si>
  <si>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</si>
  <si>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</si>
  <si>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</si>
  <si>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</si>
  <si>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</si>
  <si>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</si>
  <si>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</si>
  <si>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</si>
  <si>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</si>
  <si>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</si>
  <si>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</si>
  <si>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</si>
  <si>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</si>
  <si>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</si>
  <si>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</si>
  <si>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</si>
  <si>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</si>
  <si>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</si>
  <si>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</si>
  <si>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</si>
  <si>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</si>
  <si>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</si>
  <si>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</si>
  <si>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</si>
  <si>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</si>
  <si>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</si>
  <si>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</si>
  <si>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</si>
  <si>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</si>
  <si>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</si>
  <si>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</si>
  <si>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</si>
  <si>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</si>
  <si>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</si>
  <si>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</si>
  <si>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</si>
  <si>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</si>
  <si>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</si>
  <si>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</si>
  <si>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</si>
  <si>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</si>
  <si>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</si>
  <si>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</si>
  <si>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</si>
  <si>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</si>
  <si>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</si>
  <si>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</si>
  <si>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</si>
  <si>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</si>
  <si>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</si>
  <si>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</si>
  <si>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</si>
  <si>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</si>
  <si>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</si>
  <si>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</si>
  <si>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</si>
  <si>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</si>
  <si>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</si>
  <si>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</si>
  <si>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</si>
  <si>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</si>
  <si>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</si>
  <si>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</si>
  <si>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</si>
  <si>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</si>
  <si>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</si>
  <si>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</si>
  <si>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</si>
  <si>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</si>
  <si>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</si>
  <si>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</si>
  <si>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</si>
  <si>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</si>
  <si>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</si>
  <si>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</si>
  <si>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</si>
  <si>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</si>
  <si>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</si>
  <si>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</si>
  <si>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</si>
  <si>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</si>
  <si>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</si>
  <si>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</si>
  <si>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</si>
  <si>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</si>
  <si>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</si>
  <si>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</si>
  <si>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</si>
  <si>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</si>
  <si>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</si>
  <si>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</si>
  <si>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</si>
  <si>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</si>
  <si>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</si>
  <si>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</si>
  <si>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</si>
  <si>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</si>
  <si>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</si>
  <si>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</si>
  <si>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</si>
  <si>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</si>
  <si>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</si>
  <si>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</si>
  <si>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</si>
  <si>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</si>
  <si>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</si>
  <si>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</si>
  <si>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</si>
  <si>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</si>
  <si>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</si>
  <si>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</si>
  <si>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</si>
  <si>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</si>
  <si>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</si>
  <si>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</si>
  <si>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</si>
  <si>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</si>
  <si>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</si>
  <si>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</si>
  <si>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</si>
  <si>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</si>
  <si>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</si>
  <si>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</si>
  <si>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</si>
  <si>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</si>
  <si>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</si>
  <si>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</si>
  <si>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</si>
  <si>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</si>
  <si>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</si>
  <si>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</si>
  <si>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</si>
  <si>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</si>
  <si>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</si>
  <si>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</si>
  <si>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</si>
  <si>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</si>
  <si>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</si>
  <si>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</si>
  <si>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</si>
  <si>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</si>
  <si>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</si>
  <si>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</si>
  <si>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</si>
  <si>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</si>
  <si>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</si>
  <si>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</si>
  <si>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</si>
  <si>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</si>
  <si>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</si>
  <si>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</si>
  <si>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</si>
  <si>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</si>
  <si>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</si>
  <si>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</si>
  <si>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</si>
  <si>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</si>
  <si>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</si>
  <si>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</si>
  <si>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</si>
  <si>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</si>
  <si>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</si>
  <si>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</si>
  <si>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</si>
  <si>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</si>
  <si>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</si>
  <si>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</si>
  <si>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</si>
  <si>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</si>
  <si>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</si>
  <si>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</si>
  <si>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</si>
  <si>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</si>
  <si>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</si>
  <si>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</si>
  <si>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</si>
  <si>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</si>
  <si>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</si>
  <si>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</si>
  <si>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</si>
  <si>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</si>
  <si>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</si>
  <si>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</si>
  <si>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</si>
  <si>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</si>
  <si>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</si>
  <si>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</si>
  <si>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</si>
  <si>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</si>
  <si>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</si>
  <si>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</si>
  <si>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</si>
  <si>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</si>
  <si>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</si>
  <si>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</si>
  <si>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</si>
  <si>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</si>
  <si>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</si>
  <si>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</si>
  <si>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</si>
  <si>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</si>
  <si>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</si>
  <si>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</si>
  <si>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</si>
  <si>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</si>
  <si>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</si>
  <si>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</si>
  <si>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</si>
  <si>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</si>
  <si>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</si>
  <si>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</si>
  <si>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</si>
  <si>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</si>
  <si>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</si>
  <si>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</si>
  <si>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</si>
  <si>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</si>
  <si>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</si>
  <si>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</si>
  <si>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</si>
  <si>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</si>
  <si>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</si>
  <si>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</si>
  <si>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</si>
  <si>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</si>
  <si>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</si>
  <si>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</si>
  <si>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</si>
  <si>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</si>
  <si>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</si>
  <si>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</si>
  <si>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</si>
  <si>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</si>
  <si>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</si>
  <si>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</si>
  <si>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</si>
  <si>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</si>
  <si>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</si>
  <si>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</si>
  <si>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</si>
  <si>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</si>
  <si>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</si>
  <si>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</si>
  <si>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</si>
  <si>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</si>
  <si>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</si>
  <si>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</si>
  <si>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</si>
  <si>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</si>
  <si>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</si>
  <si>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</si>
  <si>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</si>
  <si>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</si>
  <si>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</si>
  <si>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</si>
  <si>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</si>
  <si>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</si>
  <si>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</si>
  <si>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</si>
  <si>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</si>
  <si>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</si>
  <si>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</si>
  <si>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</si>
  <si>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</si>
  <si>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</si>
  <si>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</si>
  <si>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</si>
  <si>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</si>
  <si>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</si>
  <si>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</si>
  <si>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</si>
  <si>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</si>
  <si>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</si>
  <si>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</si>
  <si>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</si>
  <si>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</si>
  <si>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</si>
  <si>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</si>
  <si>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</si>
  <si>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</si>
  <si>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</si>
  <si>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</si>
  <si>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</si>
  <si>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</si>
  <si>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</si>
  <si>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</si>
  <si>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</si>
  <si>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</si>
  <si>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</si>
  <si>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</si>
  <si>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</si>
  <si>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</si>
  <si>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</si>
  <si>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</si>
  <si>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</si>
  <si>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</si>
  <si>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</si>
  <si>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</si>
  <si>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</si>
  <si>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</si>
  <si>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</si>
  <si>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</si>
  <si>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</si>
  <si>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</si>
  <si>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</si>
  <si>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</si>
  <si>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</si>
  <si>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</si>
  <si>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</si>
  <si>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</si>
  <si>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</si>
  <si>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</si>
  <si>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</si>
  <si>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</si>
  <si>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</si>
  <si>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</si>
  <si>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</si>
  <si>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</si>
  <si>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</si>
  <si>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</si>
  <si>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</si>
  <si>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</si>
  <si>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</si>
  <si>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</si>
  <si>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</si>
  <si>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</si>
  <si>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</si>
  <si>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</si>
  <si>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</si>
  <si>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</si>
  <si>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</si>
  <si>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</si>
  <si>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</si>
  <si>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</si>
  <si>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</si>
  <si>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</si>
  <si>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</si>
  <si>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</si>
  <si>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</si>
  <si>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</si>
  <si>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</si>
  <si>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</si>
  <si>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</si>
  <si>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</si>
  <si>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</si>
  <si>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</si>
  <si>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</si>
  <si>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</si>
  <si>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</si>
  <si>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</si>
  <si>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</si>
  <si>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</si>
  <si>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</si>
  <si>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</si>
  <si>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</si>
  <si>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</si>
  <si>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</si>
  <si>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</si>
  <si>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</si>
  <si>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</si>
  <si>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</si>
  <si>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</si>
  <si>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</si>
  <si>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</si>
  <si>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</si>
  <si>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</si>
  <si>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</si>
  <si>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</si>
  <si>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</si>
  <si>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</si>
  <si>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</si>
  <si>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</si>
  <si>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</si>
  <si>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</si>
  <si>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</si>
  <si>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</si>
  <si>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</si>
  <si>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</si>
  <si>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</si>
  <si>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</si>
  <si>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</si>
  <si>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</si>
  <si>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</si>
  <si>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</si>
  <si>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</si>
  <si>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</si>
  <si>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</si>
  <si>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</si>
  <si>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</si>
  <si>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</si>
  <si>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</si>
  <si>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</si>
  <si>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</si>
  <si>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</si>
  <si>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</si>
  <si>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</si>
  <si>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</si>
  <si>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</si>
  <si>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</si>
  <si>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</si>
  <si>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</si>
  <si>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</si>
  <si>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</si>
  <si>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</si>
  <si>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</si>
  <si>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</si>
  <si>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</si>
  <si>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</si>
  <si>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</si>
  <si>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</si>
  <si>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</si>
  <si>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</si>
  <si>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</si>
  <si>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</si>
  <si>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</si>
  <si>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</si>
  <si>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</si>
  <si>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</si>
  <si>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</si>
  <si>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</si>
  <si>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</si>
  <si>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</si>
  <si>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</si>
  <si>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</si>
  <si>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</si>
  <si>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</si>
  <si>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</si>
  <si>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</si>
  <si>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</si>
  <si>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</si>
  <si>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</si>
  <si>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</si>
  <si>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</si>
  <si>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</si>
  <si>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</si>
  <si>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</si>
  <si>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</si>
  <si>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</si>
  <si>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</si>
  <si>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</si>
  <si>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</si>
  <si>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</si>
  <si>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</si>
  <si>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</si>
  <si>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</si>
  <si>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</si>
  <si>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</si>
  <si>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</si>
  <si>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</si>
  <si>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</si>
  <si>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</si>
  <si>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</si>
  <si>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</si>
  <si>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</si>
  <si>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</si>
  <si>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</si>
  <si>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</si>
  <si>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</si>
  <si>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</si>
  <si>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</si>
  <si>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</si>
  <si>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</si>
  <si>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</si>
  <si>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</si>
  <si>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</si>
  <si>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</si>
  <si>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</si>
  <si>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</si>
  <si>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</si>
  <si>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</si>
  <si>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</si>
  <si>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</si>
  <si>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</si>
  <si>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</si>
  <si>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</si>
  <si>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</si>
  <si>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</si>
  <si>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</si>
  <si>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</si>
  <si>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</si>
  <si>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</si>
  <si>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</si>
  <si>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</si>
  <si>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</si>
  <si>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</si>
  <si>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</si>
  <si>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</si>
  <si>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</si>
  <si>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</si>
  <si>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</si>
  <si>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</si>
  <si>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</si>
  <si>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</si>
  <si>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</si>
  <si>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</si>
  <si>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</si>
  <si>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</si>
  <si>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</si>
  <si>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</si>
  <si>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</si>
  <si>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</si>
  <si>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</si>
  <si>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</si>
  <si>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</si>
  <si>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</si>
  <si>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</si>
  <si>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</si>
  <si>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</si>
  <si>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</si>
  <si>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</si>
  <si>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</si>
  <si>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</si>
  <si>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</si>
  <si>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</si>
  <si>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</si>
  <si>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</si>
  <si>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</si>
  <si>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</si>
  <si>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</si>
  <si>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</si>
  <si>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</si>
  <si>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</si>
  <si>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</si>
  <si>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</si>
  <si>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</si>
  <si>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</si>
  <si>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</si>
  <si>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</si>
  <si>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</si>
  <si>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</si>
  <si>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</si>
  <si>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</si>
  <si>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</si>
  <si>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</si>
  <si>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</si>
  <si>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</si>
  <si>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</si>
  <si>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</si>
  <si>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</si>
  <si>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</si>
  <si>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</si>
  <si>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</si>
  <si>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</si>
  <si>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</si>
  <si>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</si>
  <si>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</si>
  <si>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</si>
  <si>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</si>
  <si>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</si>
  <si>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</si>
  <si>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</si>
  <si>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</si>
  <si>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</si>
  <si>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</si>
  <si>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</si>
  <si>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</si>
  <si>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</si>
  <si>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</si>
  <si>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</si>
  <si>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</si>
  <si>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</si>
  <si>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</si>
  <si>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</si>
  <si>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</si>
  <si>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</si>
  <si>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</si>
  <si>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</si>
  <si>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</si>
  <si>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</si>
  <si>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</si>
  <si>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</si>
  <si>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</si>
  <si>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</si>
  <si>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</si>
  <si>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</si>
  <si>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</si>
  <si>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</si>
  <si>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</si>
  <si>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</si>
  <si>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</si>
  <si>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</si>
  <si>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</si>
  <si>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</si>
  <si>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</si>
  <si>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</si>
  <si>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</si>
  <si>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</si>
  <si>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</si>
  <si>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</si>
  <si>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</si>
  <si>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</si>
  <si>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</si>
  <si>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</si>
  <si>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</si>
  <si>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</si>
  <si>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</si>
  <si>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</si>
  <si>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</si>
  <si>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</si>
  <si>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</si>
  <si>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</si>
  <si>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</si>
  <si>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</si>
  <si>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</si>
  <si>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</si>
  <si>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</si>
  <si>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</si>
  <si>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</si>
  <si>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</si>
  <si>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</si>
  <si>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</si>
  <si>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</si>
  <si>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</si>
  <si>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</si>
  <si>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</si>
  <si>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</si>
  <si>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</si>
  <si>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</si>
  <si>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</si>
  <si>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</si>
  <si>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</si>
  <si>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</si>
  <si>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</si>
  <si>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</si>
  <si>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</si>
  <si>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</si>
  <si>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</si>
  <si>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</si>
  <si>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</si>
  <si>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</si>
  <si>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</si>
  <si>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</si>
  <si>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</si>
  <si>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</si>
  <si>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</si>
  <si>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</si>
  <si>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</si>
  <si>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</si>
  <si>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</si>
  <si>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</si>
  <si>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</si>
  <si>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</si>
  <si>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</si>
  <si>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</si>
  <si>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</si>
  <si>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</si>
  <si>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</si>
  <si>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</si>
  <si>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</si>
  <si>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</si>
  <si>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</si>
  <si>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</si>
  <si>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</si>
  <si>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</si>
  <si>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</si>
  <si>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</si>
  <si>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</si>
  <si>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</si>
  <si>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</si>
  <si>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</si>
  <si>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</si>
  <si>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</si>
  <si>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</si>
  <si>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</si>
  <si>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</si>
  <si>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</si>
  <si>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</si>
  <si>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</si>
  <si>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</si>
  <si>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</si>
  <si>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</si>
  <si>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</si>
  <si>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</si>
  <si>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</si>
  <si>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</si>
  <si>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</si>
  <si>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</si>
  <si>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</si>
  <si>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</si>
  <si>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</si>
  <si>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</si>
  <si>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</si>
  <si>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</si>
  <si>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</si>
  <si>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</si>
  <si>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</si>
  <si>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</si>
  <si>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</si>
  <si>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</si>
  <si>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</si>
  <si>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</si>
  <si>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</si>
  <si>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</si>
  <si>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</si>
  <si>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</si>
  <si>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</si>
  <si>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</si>
  <si>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</si>
  <si>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</si>
  <si>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</si>
  <si>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</si>
  <si>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</si>
  <si>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</si>
  <si>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</si>
  <si>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</si>
  <si>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</si>
  <si>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</si>
  <si>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</si>
  <si>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</si>
  <si>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</si>
  <si>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</si>
  <si>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</si>
  <si>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</si>
  <si>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</si>
  <si>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</si>
  <si>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</si>
  <si>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</si>
  <si>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</si>
  <si>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</si>
  <si>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</si>
  <si>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</si>
  <si>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</si>
  <si>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</si>
  <si>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</si>
  <si>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</si>
  <si>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</si>
  <si>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</si>
  <si>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</si>
  <si>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</si>
  <si>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</si>
  <si>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</si>
  <si>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</si>
  <si>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</si>
  <si>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</si>
  <si>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</si>
  <si>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</si>
  <si>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</si>
  <si>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</si>
  <si>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</si>
  <si>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</si>
  <si>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</si>
  <si>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</si>
  <si>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</si>
  <si>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</si>
  <si>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</si>
  <si>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</si>
  <si>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</si>
  <si>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</si>
  <si>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</si>
  <si>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</si>
  <si>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</si>
  <si>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</si>
  <si>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</si>
  <si>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</si>
  <si>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</si>
  <si>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</si>
  <si>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</si>
  <si>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</si>
  <si>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</si>
  <si>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</si>
  <si>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</si>
  <si>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</si>
  <si>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</si>
  <si>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</si>
  <si>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</si>
  <si>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</si>
  <si>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</si>
  <si>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</si>
  <si>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</si>
  <si>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</si>
  <si>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</si>
  <si>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</si>
  <si>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</si>
  <si>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</si>
  <si>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</si>
  <si>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</si>
  <si>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</si>
  <si>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</si>
  <si>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</si>
  <si>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</si>
  <si>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</si>
  <si>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</si>
  <si>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</si>
  <si>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</si>
  <si>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</si>
  <si>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</si>
  <si>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</si>
  <si>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</si>
  <si>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</si>
  <si>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</si>
  <si>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</si>
  <si>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</si>
  <si>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</si>
  <si>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</si>
  <si>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</si>
  <si>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</si>
  <si>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</si>
  <si>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</si>
  <si>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</si>
  <si>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</si>
  <si>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</si>
  <si>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</si>
  <si>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</si>
  <si>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</si>
  <si>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</si>
  <si>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</si>
  <si>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</si>
  <si>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</si>
  <si>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</si>
  <si>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</si>
  <si>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</si>
  <si>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</si>
  <si>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</si>
  <si>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</si>
  <si>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</si>
  <si>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</si>
  <si>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</si>
  <si>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</si>
  <si>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</si>
  <si>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</si>
  <si>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</si>
  <si>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</si>
  <si>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</si>
  <si>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</si>
  <si>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</si>
  <si>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</si>
  <si>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</si>
  <si>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</si>
  <si>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</si>
  <si>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</si>
  <si>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</si>
  <si>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</si>
  <si>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</si>
  <si>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</si>
  <si>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</si>
  <si>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</si>
  <si>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</si>
  <si>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</si>
  <si>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</si>
  <si>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</si>
  <si>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</si>
  <si>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</si>
  <si>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</si>
  <si>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</si>
  <si>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</si>
  <si>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</si>
  <si>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</si>
  <si>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</si>
  <si>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</si>
  <si>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</si>
  <si>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</si>
  <si>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</si>
  <si>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</si>
  <si>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</si>
  <si>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</si>
  <si>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</si>
  <si>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</si>
  <si>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</si>
  <si>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</si>
  <si>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</si>
  <si>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</si>
  <si>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</si>
  <si>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</si>
  <si>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</si>
  <si>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</si>
  <si>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</si>
  <si>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</si>
  <si>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</si>
  <si>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</si>
  <si>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</si>
  <si>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</si>
  <si>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</si>
  <si>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</si>
  <si>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</si>
  <si>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</si>
  <si>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</si>
  <si>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</si>
  <si>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</si>
  <si>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</si>
  <si>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</si>
  <si>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</si>
  <si>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</si>
  <si>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</si>
  <si>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</si>
  <si>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</si>
  <si>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</si>
  <si>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</si>
  <si>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</si>
  <si>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</si>
  <si>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</si>
  <si>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</si>
  <si>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</si>
  <si>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</si>
  <si>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</si>
  <si>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</si>
  <si>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</si>
  <si>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</si>
  <si>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</si>
  <si>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</si>
  <si>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</si>
  <si>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</si>
  <si>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</si>
  <si>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</si>
  <si>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</si>
  <si>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</si>
  <si>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</si>
  <si>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</si>
  <si>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</si>
  <si>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</si>
  <si>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</si>
  <si>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</si>
  <si>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</si>
  <si>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</si>
  <si>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</si>
  <si>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</si>
  <si>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</si>
  <si>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</si>
  <si>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</si>
  <si>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</si>
  <si>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</si>
  <si>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</si>
  <si>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</si>
  <si>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</si>
  <si>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</si>
  <si>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</si>
  <si>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</si>
  <si>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</si>
  <si>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</si>
  <si>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</si>
  <si>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</si>
  <si>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</si>
  <si>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</si>
  <si>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</si>
  <si>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</si>
  <si>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</si>
  <si>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</si>
  <si>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</si>
  <si>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</si>
  <si>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</si>
  <si>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</si>
  <si>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</si>
  <si>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</si>
  <si>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</si>
  <si>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</si>
  <si>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</si>
  <si>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</si>
  <si>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</si>
  <si>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</si>
  <si>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</si>
  <si>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</si>
  <si>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</si>
  <si>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</si>
  <si>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</si>
  <si>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</si>
  <si>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</si>
  <si>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</si>
  <si>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</si>
  <si>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</si>
  <si>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</si>
  <si>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</si>
  <si>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</si>
  <si>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</si>
  <si>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</si>
  <si>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</si>
  <si>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</si>
  <si>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</si>
  <si>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</si>
  <si>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</si>
  <si>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</si>
  <si>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</si>
  <si>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</si>
  <si>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</si>
  <si>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</si>
  <si>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</si>
  <si>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</si>
  <si>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</si>
  <si>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</si>
  <si>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</si>
  <si>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</si>
  <si>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</si>
  <si>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</si>
  <si>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</si>
  <si>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</si>
  <si>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</si>
  <si>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</si>
  <si>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</si>
  <si>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</si>
  <si>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</si>
  <si>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</si>
  <si>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</si>
  <si>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</si>
  <si>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</si>
  <si>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</si>
  <si>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</si>
  <si>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</si>
  <si>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</si>
  <si>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</si>
  <si>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</si>
  <si>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</si>
  <si>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</si>
  <si>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</si>
  <si>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</si>
  <si>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</si>
  <si>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</si>
  <si>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</si>
  <si>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</si>
  <si>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</si>
  <si>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</si>
  <si>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</si>
  <si>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</si>
  <si>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</si>
  <si>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</si>
  <si>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</si>
  <si>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</si>
  <si>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</si>
  <si>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</si>
  <si>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</si>
  <si>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</si>
  <si>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</si>
  <si>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</si>
  <si>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</si>
  <si>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</si>
  <si>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</si>
  <si>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</si>
  <si>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</si>
  <si>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</si>
  <si>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</si>
  <si>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</si>
  <si>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</si>
  <si>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</si>
  <si>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</si>
  <si>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</si>
  <si>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</si>
  <si>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</si>
  <si>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</si>
  <si>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</si>
  <si>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</si>
  <si>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</si>
  <si>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</si>
  <si>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</si>
  <si>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</si>
  <si>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</si>
  <si>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</si>
  <si>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</si>
  <si>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</si>
  <si>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</si>
  <si>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</si>
  <si>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</si>
  <si>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</si>
  <si>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</si>
  <si>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</si>
  <si>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</si>
  <si>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</si>
  <si>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</si>
  <si>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</si>
  <si>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</si>
  <si>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</si>
  <si>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</si>
  <si>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</si>
  <si>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</si>
  <si>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</si>
  <si>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</si>
  <si>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</si>
  <si>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</si>
  <si>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</si>
  <si>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</si>
  <si>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</si>
  <si>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</si>
  <si>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</si>
  <si>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</si>
  <si>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</si>
  <si>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</si>
  <si>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</si>
  <si>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</si>
  <si>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</si>
  <si>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</si>
  <si>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</si>
  <si>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</si>
  <si>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</si>
  <si>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</si>
  <si>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</si>
  <si>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</si>
  <si>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</si>
  <si>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</si>
  <si>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</si>
  <si>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</si>
  <si>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</si>
  <si>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</si>
  <si>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</si>
  <si>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</si>
  <si>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</si>
  <si>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</si>
  <si>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</si>
  <si>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</si>
  <si>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</si>
  <si>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</si>
  <si>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</si>
  <si>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</si>
  <si>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</si>
  <si>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</si>
  <si>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</si>
  <si>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</si>
  <si>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</si>
  <si>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</si>
  <si>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</si>
  <si>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</si>
  <si>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</si>
  <si>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</si>
  <si>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</si>
  <si>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</si>
  <si>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</si>
  <si>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</si>
  <si>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</si>
  <si>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</si>
  <si>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</si>
  <si>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</si>
  <si>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</si>
  <si>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</si>
  <si>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</si>
  <si>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</si>
  <si>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</si>
  <si>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</si>
  <si>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</si>
  <si>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</si>
  <si>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</si>
  <si>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</si>
  <si>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</si>
  <si>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</si>
  <si>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</si>
  <si>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</si>
  <si>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</si>
  <si>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</si>
  <si>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</si>
  <si>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</si>
  <si>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</si>
  <si>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</si>
  <si>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</si>
  <si>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</si>
  <si>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</si>
  <si>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</si>
  <si>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</si>
  <si>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</si>
  <si>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</si>
  <si>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</si>
  <si>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</si>
  <si>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</si>
  <si>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</si>
  <si>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</si>
  <si>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</si>
  <si>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</si>
  <si>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</si>
  <si>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</si>
  <si>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</si>
  <si>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</si>
  <si>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</si>
  <si>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</si>
  <si>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</si>
  <si>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</si>
  <si>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</si>
  <si>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</si>
  <si>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</si>
  <si>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</si>
  <si>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</si>
  <si>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</si>
  <si>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</si>
  <si>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</si>
  <si>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</si>
  <si>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</si>
  <si>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</si>
  <si>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</si>
  <si>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</si>
  <si>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</si>
  <si>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</si>
  <si>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</si>
  <si>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</si>
  <si>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</si>
  <si>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</si>
  <si>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</si>
  <si>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</si>
  <si>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</si>
  <si>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</si>
  <si>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</si>
  <si>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</si>
  <si>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</si>
  <si>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</si>
  <si>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</si>
  <si>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</si>
  <si>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</si>
  <si>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</si>
  <si>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</si>
  <si>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</si>
  <si>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</si>
  <si>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</si>
  <si>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</si>
  <si>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</si>
  <si>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</si>
  <si>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</si>
  <si>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</si>
  <si>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</si>
  <si>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</si>
  <si>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</si>
  <si>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</si>
  <si>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</si>
  <si>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</si>
  <si>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</si>
  <si>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</si>
  <si>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</si>
  <si>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</si>
  <si>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</si>
  <si>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</si>
  <si>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</si>
  <si>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</si>
  <si>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</si>
  <si>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</si>
  <si>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</si>
  <si>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</si>
  <si>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</si>
  <si>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</si>
  <si>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</si>
  <si>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</si>
  <si>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</si>
  <si>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</si>
  <si>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</si>
  <si>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</si>
  <si>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</si>
  <si>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</si>
  <si>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</si>
  <si>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</si>
  <si>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</si>
  <si>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</si>
  <si>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</si>
  <si>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</si>
  <si>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</si>
  <si>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</si>
  <si>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</si>
  <si>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</si>
  <si>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</si>
  <si>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</si>
  <si>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</si>
  <si>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</si>
  <si>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</si>
  <si>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</si>
  <si>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</si>
  <si>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</si>
  <si>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</si>
  <si>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</si>
  <si>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</si>
  <si>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</si>
  <si>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</si>
  <si>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</si>
  <si>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</si>
  <si>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</si>
  <si>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</si>
  <si>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</si>
  <si>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</si>
  <si>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</si>
  <si>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</si>
  <si>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</si>
  <si>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</si>
  <si>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</si>
  <si>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</si>
  <si>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</si>
  <si>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</si>
  <si>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</si>
  <si>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</si>
  <si>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</si>
  <si>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</si>
  <si>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</si>
  <si>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</si>
  <si>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</si>
  <si>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</si>
  <si>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</si>
  <si>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</si>
  <si>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</si>
  <si>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</si>
  <si>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</si>
  <si>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</si>
  <si>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</si>
  <si>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</si>
  <si>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</si>
  <si>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</si>
  <si>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</si>
  <si>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</si>
  <si>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</si>
  <si>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</si>
  <si>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</si>
  <si>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</si>
  <si>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</si>
  <si>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</si>
  <si>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</si>
  <si>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</si>
  <si>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</si>
  <si>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</si>
  <si>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</si>
  <si>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</si>
  <si>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</si>
  <si>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</si>
  <si>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</si>
  <si>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</si>
  <si>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</si>
  <si>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</si>
  <si>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</si>
  <si>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</si>
  <si>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</si>
  <si>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</si>
  <si>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</si>
  <si>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</si>
  <si>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</si>
  <si>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</si>
  <si>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</si>
  <si>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</si>
  <si>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</si>
  <si>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</si>
  <si>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</si>
  <si>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</si>
  <si>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</si>
  <si>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</si>
  <si>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</si>
  <si>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</si>
  <si>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</si>
  <si>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</si>
  <si>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</si>
  <si>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</si>
  <si>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</si>
  <si>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</si>
  <si>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</si>
  <si>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</si>
  <si>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</si>
  <si>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</si>
  <si>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</si>
  <si>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</si>
  <si>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</si>
  <si>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</si>
  <si>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</si>
  <si>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</si>
  <si>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</si>
  <si>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</si>
  <si>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</si>
  <si>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</si>
  <si>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</si>
  <si>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</si>
  <si>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</si>
  <si>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</si>
  <si>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</si>
  <si>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</si>
  <si>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</si>
  <si>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</si>
  <si>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</si>
  <si>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</si>
  <si>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</si>
  <si>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</si>
  <si>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</si>
  <si>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</si>
  <si>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</si>
  <si>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</si>
  <si>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</si>
  <si>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</si>
  <si>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</si>
  <si>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</si>
  <si>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</si>
  <si>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</si>
  <si>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</si>
  <si>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</si>
  <si>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</si>
  <si>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</si>
  <si>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</si>
  <si>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</si>
  <si>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</si>
  <si>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</si>
  <si>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</si>
  <si>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</si>
  <si>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</si>
  <si>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</si>
  <si>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</si>
  <si>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</si>
  <si>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</si>
  <si>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</si>
  <si>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</si>
  <si>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</si>
  <si>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</si>
  <si>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</si>
  <si>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</si>
  <si>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</si>
  <si>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</si>
  <si>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</si>
  <si>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</si>
  <si>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</si>
  <si>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</si>
  <si>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</si>
  <si>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</si>
  <si>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</si>
  <si>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</si>
  <si>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</si>
  <si>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</si>
  <si>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</si>
  <si>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</si>
  <si>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</si>
  <si>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</si>
  <si>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</si>
  <si>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</si>
  <si>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</si>
  <si>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(5)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</si>
  <si>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</si>
  <si>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</si>
  <si>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</si>
  <si>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</si>
  <si>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</si>
  <si>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</si>
  <si>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</si>
  <si>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</si>
  <si>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</si>
  <si>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</si>
  <si>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</si>
  <si>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</si>
  <si>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</si>
  <si>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</si>
  <si>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</si>
  <si>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</si>
  <si>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</si>
  <si>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G2Name</t>
  </si>
  <si>
    <t>รายได้ หัก ค่าใช้จ่าย</t>
  </si>
  <si>
    <t>ประมาณการกระทรวง 2566 (กปภ.)</t>
  </si>
  <si>
    <t>ประมาณ2566 (หน่วยบริการ)</t>
  </si>
  <si>
    <t>เงินบำรุงคงเหลือสุทธิ</t>
  </si>
  <si>
    <t>ควบคุมค่าใช้จ่ายรอบ 6 เดือน ปี 2566</t>
  </si>
  <si>
    <t>ต.ต.65 - มี.ค.66</t>
  </si>
  <si>
    <t>ทุนสำรองสุทธิ (NWC) มี.ค. 66</t>
  </si>
  <si>
    <t>เงินบำรุงคงเหลือ มี.ค. 66</t>
  </si>
  <si>
    <t>หนี้สินและภาระผูกพัน มี.ค. 66</t>
  </si>
  <si>
    <t>แผน 6 เดือน</t>
  </si>
  <si>
    <t>ผลงาน 6 เดือน</t>
  </si>
  <si>
    <t>รายได้ (หักรายการงบลงทุน) ต.ค.- มี.ค.66</t>
  </si>
  <si>
    <t xml:space="preserve"> แผนการดำเนินการ 6 เดือน (ล้านบาท)</t>
  </si>
  <si>
    <t xml:space="preserve"> ผลการดำเนินงาน 6 เดือน (ล้านบาท) </t>
  </si>
  <si>
    <t xml:space="preserve"> แผนการดำเนินการ 6 เดือน (ล้านบาท) </t>
  </si>
  <si>
    <t xml:space="preserve"> ผลการดำเนินงาน 6 เดือน (ล้านบาท)</t>
  </si>
  <si>
    <t>ค่าใช้จ่าย (หักรายการงบค่าเสื่อม) ต.ค.- มี.ค.66</t>
  </si>
  <si>
    <t>256606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</si>
</sst>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0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1" fillId="0" borderId="0"/>
  </cellStyleXfs>
  <cellXfs count="125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" fontId="22" fillId="0" borderId="29" xfId="0" applyNumberFormat="1" applyFont="1" applyBorder="1" applyAlignment="1">
      <alignment horizontal="center" wrapText="1" readingOrder="1"/>
    </xf>
    <xf numFmtId="43" fontId="0" fillId="0" borderId="0" xfId="1" applyFont="1"/>
    <xf numFmtId="43" fontId="7" fillId="12" borderId="3" xfId="1" applyFont="1" applyFill="1" applyBorder="1"/>
    <xf numFmtId="0" fontId="7" fillId="12" borderId="0" xfId="0" applyFont="1" applyFill="1"/>
    <xf numFmtId="0" fontId="29" fillId="0" borderId="26" xfId="0" applyFont="1" applyBorder="1" applyAlignment="1">
      <alignment horizontal="center" vertical="center"/>
    </xf>
    <xf numFmtId="43" fontId="29" fillId="0" borderId="26" xfId="0" applyNumberFormat="1" applyFont="1" applyBorder="1" applyAlignment="1">
      <alignment horizontal="center" vertical="center"/>
    </xf>
    <xf numFmtId="0" fontId="3" fillId="2" borderId="2" xfId="5" applyFont="1" applyFill="1" applyBorder="1" applyAlignment="1">
      <alignment horizontal="center"/>
    </xf>
    <xf numFmtId="189" fontId="3" fillId="0" borderId="1" xfId="5" applyNumberFormat="1" applyFont="1" applyBorder="1" applyAlignment="1">
      <alignment horizontal="right" wrapText="1"/>
    </xf>
    <xf numFmtId="0" fontId="3" fillId="0" borderId="1" xfId="5" applyFont="1" applyBorder="1" applyAlignment="1">
      <alignment wrapText="1"/>
    </xf>
    <xf numFmtId="43" fontId="3" fillId="2" borderId="2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right" wrapText="1"/>
    </xf>
    <xf numFmtId="43" fontId="1" fillId="0" borderId="0" xfId="1" applyFont="1"/>
    <xf numFmtId="0" fontId="3" fillId="11" borderId="1" xfId="5" applyFont="1" applyFill="1" applyBorder="1" applyAlignment="1">
      <alignment wrapText="1"/>
    </xf>
    <xf numFmtId="0" fontId="3" fillId="10" borderId="1" xfId="5" applyFont="1" applyFill="1" applyBorder="1" applyAlignment="1">
      <alignment wrapText="1"/>
    </xf>
    <xf numFmtId="0" fontId="3" fillId="9" borderId="1" xfId="5" applyFont="1" applyFill="1" applyBorder="1" applyAlignment="1">
      <alignment wrapText="1"/>
    </xf>
    <xf numFmtId="0" fontId="3" fillId="14" borderId="1" xfId="5" applyFont="1" applyFill="1" applyBorder="1" applyAlignment="1">
      <alignment wrapText="1"/>
    </xf>
    <xf numFmtId="0" fontId="3" fillId="15" borderId="1" xfId="5" applyFont="1" applyFill="1" applyBorder="1" applyAlignment="1">
      <alignment wrapText="1"/>
    </xf>
    <xf numFmtId="0" fontId="3" fillId="13" borderId="1" xfId="5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CB0F40B3-47CA-4540-A8E1-6156D672B856}"/>
  </cellStyles>
  <dxfs count="68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 x14ac:dyDescent="0.2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 x14ac:dyDescent="0.2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 x14ac:dyDescent="0.2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 x14ac:dyDescent="0.2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 x14ac:dyDescent="0.2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 x14ac:dyDescent="0.2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 x14ac:dyDescent="0.2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 x14ac:dyDescent="0.2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 x14ac:dyDescent="0.2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 x14ac:dyDescent="0.2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 x14ac:dyDescent="0.2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 x14ac:dyDescent="0.2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 x14ac:dyDescent="0.2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 x14ac:dyDescent="0.2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 x14ac:dyDescent="0.2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 x14ac:dyDescent="0.2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 x14ac:dyDescent="0.2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 x14ac:dyDescent="0.2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 x14ac:dyDescent="0.2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 x14ac:dyDescent="0.2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 x14ac:dyDescent="0.2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 x14ac:dyDescent="0.2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 x14ac:dyDescent="0.2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 x14ac:dyDescent="0.2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 x14ac:dyDescent="0.2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 x14ac:dyDescent="0.2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 x14ac:dyDescent="0.2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 x14ac:dyDescent="0.2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 x14ac:dyDescent="0.2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 x14ac:dyDescent="0.2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 x14ac:dyDescent="0.2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 x14ac:dyDescent="0.2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 x14ac:dyDescent="0.2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 x14ac:dyDescent="0.2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 x14ac:dyDescent="0.2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 x14ac:dyDescent="0.2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 x14ac:dyDescent="0.2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 x14ac:dyDescent="0.2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 x14ac:dyDescent="0.2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 x14ac:dyDescent="0.2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 x14ac:dyDescent="0.2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 x14ac:dyDescent="0.2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 x14ac:dyDescent="0.2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 x14ac:dyDescent="0.2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 x14ac:dyDescent="0.2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 x14ac:dyDescent="0.2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 x14ac:dyDescent="0.2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 x14ac:dyDescent="0.2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 x14ac:dyDescent="0.2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 x14ac:dyDescent="0.2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 x14ac:dyDescent="0.2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 x14ac:dyDescent="0.2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 x14ac:dyDescent="0.2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 x14ac:dyDescent="0.2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 x14ac:dyDescent="0.2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 x14ac:dyDescent="0.2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 x14ac:dyDescent="0.2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 x14ac:dyDescent="0.2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 x14ac:dyDescent="0.2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 x14ac:dyDescent="0.2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 x14ac:dyDescent="0.2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 x14ac:dyDescent="0.2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 x14ac:dyDescent="0.2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 x14ac:dyDescent="0.2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 x14ac:dyDescent="0.2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 x14ac:dyDescent="0.2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 x14ac:dyDescent="0.2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 x14ac:dyDescent="0.2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 x14ac:dyDescent="0.2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 x14ac:dyDescent="0.2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 x14ac:dyDescent="0.2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 x14ac:dyDescent="0.2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 x14ac:dyDescent="0.2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 x14ac:dyDescent="0.2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 x14ac:dyDescent="0.2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 x14ac:dyDescent="0.2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 x14ac:dyDescent="0.2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 x14ac:dyDescent="0.2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 x14ac:dyDescent="0.2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 x14ac:dyDescent="0.2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 x14ac:dyDescent="0.2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 x14ac:dyDescent="0.2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 x14ac:dyDescent="0.2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 x14ac:dyDescent="0.2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 x14ac:dyDescent="0.2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 x14ac:dyDescent="0.2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 x14ac:dyDescent="0.2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 x14ac:dyDescent="0.2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 x14ac:dyDescent="0.2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 x14ac:dyDescent="0.2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 x14ac:dyDescent="0.2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 x14ac:dyDescent="0.2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 x14ac:dyDescent="0.2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 x14ac:dyDescent="0.2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 x14ac:dyDescent="0.2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 x14ac:dyDescent="0.2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 x14ac:dyDescent="0.2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 x14ac:dyDescent="0.2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 x14ac:dyDescent="0.2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 x14ac:dyDescent="0.2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 x14ac:dyDescent="0.2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 x14ac:dyDescent="0.2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 x14ac:dyDescent="0.2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 x14ac:dyDescent="0.2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 x14ac:dyDescent="0.2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 x14ac:dyDescent="0.2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 x14ac:dyDescent="0.2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 x14ac:dyDescent="0.2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 x14ac:dyDescent="0.2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 x14ac:dyDescent="0.2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 x14ac:dyDescent="0.2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 x14ac:dyDescent="0.2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 x14ac:dyDescent="0.2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 x14ac:dyDescent="0.2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 x14ac:dyDescent="0.2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 x14ac:dyDescent="0.2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 x14ac:dyDescent="0.2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 x14ac:dyDescent="0.2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 x14ac:dyDescent="0.2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 x14ac:dyDescent="0.2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 x14ac:dyDescent="0.2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 x14ac:dyDescent="0.2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 x14ac:dyDescent="0.2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 x14ac:dyDescent="0.2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 x14ac:dyDescent="0.2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 x14ac:dyDescent="0.2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 x14ac:dyDescent="0.2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 x14ac:dyDescent="0.2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 x14ac:dyDescent="0.2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 x14ac:dyDescent="0.2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 x14ac:dyDescent="0.2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 x14ac:dyDescent="0.2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 x14ac:dyDescent="0.2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 x14ac:dyDescent="0.2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 x14ac:dyDescent="0.2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 x14ac:dyDescent="0.2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 x14ac:dyDescent="0.2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 x14ac:dyDescent="0.2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 x14ac:dyDescent="0.2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 x14ac:dyDescent="0.2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 x14ac:dyDescent="0.2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 x14ac:dyDescent="0.2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 x14ac:dyDescent="0.2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 x14ac:dyDescent="0.2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 x14ac:dyDescent="0.2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 x14ac:dyDescent="0.2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 x14ac:dyDescent="0.2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 x14ac:dyDescent="0.2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 x14ac:dyDescent="0.2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 x14ac:dyDescent="0.2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 x14ac:dyDescent="0.2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 x14ac:dyDescent="0.2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 x14ac:dyDescent="0.2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 x14ac:dyDescent="0.2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 x14ac:dyDescent="0.2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 x14ac:dyDescent="0.2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 x14ac:dyDescent="0.2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 x14ac:dyDescent="0.2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 x14ac:dyDescent="0.2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 x14ac:dyDescent="0.2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 x14ac:dyDescent="0.2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 x14ac:dyDescent="0.2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 x14ac:dyDescent="0.2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 x14ac:dyDescent="0.2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 x14ac:dyDescent="0.2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 x14ac:dyDescent="0.2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 x14ac:dyDescent="0.2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 x14ac:dyDescent="0.2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 x14ac:dyDescent="0.2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 x14ac:dyDescent="0.2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 x14ac:dyDescent="0.2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 x14ac:dyDescent="0.2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 x14ac:dyDescent="0.2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 x14ac:dyDescent="0.2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 x14ac:dyDescent="0.2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 x14ac:dyDescent="0.2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 x14ac:dyDescent="0.2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 x14ac:dyDescent="0.2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 x14ac:dyDescent="0.2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 x14ac:dyDescent="0.2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 x14ac:dyDescent="0.2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 x14ac:dyDescent="0.2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 x14ac:dyDescent="0.2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 x14ac:dyDescent="0.2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 x14ac:dyDescent="0.2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 x14ac:dyDescent="0.2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 x14ac:dyDescent="0.2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 x14ac:dyDescent="0.2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 x14ac:dyDescent="0.2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 x14ac:dyDescent="0.2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 x14ac:dyDescent="0.2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 x14ac:dyDescent="0.2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 x14ac:dyDescent="0.2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 x14ac:dyDescent="0.2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 x14ac:dyDescent="0.2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 x14ac:dyDescent="0.2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 x14ac:dyDescent="0.2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 x14ac:dyDescent="0.2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 x14ac:dyDescent="0.2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 x14ac:dyDescent="0.2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 x14ac:dyDescent="0.2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 x14ac:dyDescent="0.2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 x14ac:dyDescent="0.2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 x14ac:dyDescent="0.2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 x14ac:dyDescent="0.2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 x14ac:dyDescent="0.2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 x14ac:dyDescent="0.2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 x14ac:dyDescent="0.2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 x14ac:dyDescent="0.2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 x14ac:dyDescent="0.2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 x14ac:dyDescent="0.2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 x14ac:dyDescent="0.2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 x14ac:dyDescent="0.2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 x14ac:dyDescent="0.2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 x14ac:dyDescent="0.2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 x14ac:dyDescent="0.2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 x14ac:dyDescent="0.2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 x14ac:dyDescent="0.2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 x14ac:dyDescent="0.2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 x14ac:dyDescent="0.2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 x14ac:dyDescent="0.2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 x14ac:dyDescent="0.2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 x14ac:dyDescent="0.2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 x14ac:dyDescent="0.2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 x14ac:dyDescent="0.2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 x14ac:dyDescent="0.2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 x14ac:dyDescent="0.2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 x14ac:dyDescent="0.2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 x14ac:dyDescent="0.2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 x14ac:dyDescent="0.2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 x14ac:dyDescent="0.2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 x14ac:dyDescent="0.2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 x14ac:dyDescent="0.2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 x14ac:dyDescent="0.2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 x14ac:dyDescent="0.2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 x14ac:dyDescent="0.2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 x14ac:dyDescent="0.2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 x14ac:dyDescent="0.2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 x14ac:dyDescent="0.2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 x14ac:dyDescent="0.2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 x14ac:dyDescent="0.2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 x14ac:dyDescent="0.2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 x14ac:dyDescent="0.2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 x14ac:dyDescent="0.2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 x14ac:dyDescent="0.2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 x14ac:dyDescent="0.2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 x14ac:dyDescent="0.2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 x14ac:dyDescent="0.2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 x14ac:dyDescent="0.2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 x14ac:dyDescent="0.2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 x14ac:dyDescent="0.2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 x14ac:dyDescent="0.2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 x14ac:dyDescent="0.2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 x14ac:dyDescent="0.2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 x14ac:dyDescent="0.2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 x14ac:dyDescent="0.2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 x14ac:dyDescent="0.2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 x14ac:dyDescent="0.2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 x14ac:dyDescent="0.2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 x14ac:dyDescent="0.2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 x14ac:dyDescent="0.2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 x14ac:dyDescent="0.2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 x14ac:dyDescent="0.2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 x14ac:dyDescent="0.2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 x14ac:dyDescent="0.2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 x14ac:dyDescent="0.2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 x14ac:dyDescent="0.2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 x14ac:dyDescent="0.2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 x14ac:dyDescent="0.2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 x14ac:dyDescent="0.2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 x14ac:dyDescent="0.2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 x14ac:dyDescent="0.2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 x14ac:dyDescent="0.2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 x14ac:dyDescent="0.2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 x14ac:dyDescent="0.2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 x14ac:dyDescent="0.2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 x14ac:dyDescent="0.2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 x14ac:dyDescent="0.2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 x14ac:dyDescent="0.2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 x14ac:dyDescent="0.2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 x14ac:dyDescent="0.2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 x14ac:dyDescent="0.2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 x14ac:dyDescent="0.2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 x14ac:dyDescent="0.2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 x14ac:dyDescent="0.2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 x14ac:dyDescent="0.2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 x14ac:dyDescent="0.2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 x14ac:dyDescent="0.2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 x14ac:dyDescent="0.2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 x14ac:dyDescent="0.2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 x14ac:dyDescent="0.2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 x14ac:dyDescent="0.2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 x14ac:dyDescent="0.2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 x14ac:dyDescent="0.2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 x14ac:dyDescent="0.2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 x14ac:dyDescent="0.2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 x14ac:dyDescent="0.2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 x14ac:dyDescent="0.2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 x14ac:dyDescent="0.2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 x14ac:dyDescent="0.2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 x14ac:dyDescent="0.2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 x14ac:dyDescent="0.2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 x14ac:dyDescent="0.2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 x14ac:dyDescent="0.2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 x14ac:dyDescent="0.2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 x14ac:dyDescent="0.2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 x14ac:dyDescent="0.2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 x14ac:dyDescent="0.2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 x14ac:dyDescent="0.2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 x14ac:dyDescent="0.2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 x14ac:dyDescent="0.2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 x14ac:dyDescent="0.2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 x14ac:dyDescent="0.2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 x14ac:dyDescent="0.2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 x14ac:dyDescent="0.2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 x14ac:dyDescent="0.2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 x14ac:dyDescent="0.2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 x14ac:dyDescent="0.2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 x14ac:dyDescent="0.2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 x14ac:dyDescent="0.2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 x14ac:dyDescent="0.2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 x14ac:dyDescent="0.2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 x14ac:dyDescent="0.2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 x14ac:dyDescent="0.2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 x14ac:dyDescent="0.2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 x14ac:dyDescent="0.2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 x14ac:dyDescent="0.2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 x14ac:dyDescent="0.2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 x14ac:dyDescent="0.2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 x14ac:dyDescent="0.2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 x14ac:dyDescent="0.2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 x14ac:dyDescent="0.2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 x14ac:dyDescent="0.2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 x14ac:dyDescent="0.2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 x14ac:dyDescent="0.2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 x14ac:dyDescent="0.2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 x14ac:dyDescent="0.2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 x14ac:dyDescent="0.2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 x14ac:dyDescent="0.2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 x14ac:dyDescent="0.2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 x14ac:dyDescent="0.2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 x14ac:dyDescent="0.2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 x14ac:dyDescent="0.2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 x14ac:dyDescent="0.2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 x14ac:dyDescent="0.2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 x14ac:dyDescent="0.2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 x14ac:dyDescent="0.2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 x14ac:dyDescent="0.2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 x14ac:dyDescent="0.2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 x14ac:dyDescent="0.2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 x14ac:dyDescent="0.2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 x14ac:dyDescent="0.2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 x14ac:dyDescent="0.2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 x14ac:dyDescent="0.2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 x14ac:dyDescent="0.2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 x14ac:dyDescent="0.2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 x14ac:dyDescent="0.2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 x14ac:dyDescent="0.2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 x14ac:dyDescent="0.2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 x14ac:dyDescent="0.2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 x14ac:dyDescent="0.2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 x14ac:dyDescent="0.2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 x14ac:dyDescent="0.2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 x14ac:dyDescent="0.2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 x14ac:dyDescent="0.2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 x14ac:dyDescent="0.2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 x14ac:dyDescent="0.2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 x14ac:dyDescent="0.2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 x14ac:dyDescent="0.2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 x14ac:dyDescent="0.2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 x14ac:dyDescent="0.2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 x14ac:dyDescent="0.2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 x14ac:dyDescent="0.2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 x14ac:dyDescent="0.2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 x14ac:dyDescent="0.2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 x14ac:dyDescent="0.2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 x14ac:dyDescent="0.2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 x14ac:dyDescent="0.2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 x14ac:dyDescent="0.2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 x14ac:dyDescent="0.2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 x14ac:dyDescent="0.2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 x14ac:dyDescent="0.2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 x14ac:dyDescent="0.2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 x14ac:dyDescent="0.2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 x14ac:dyDescent="0.2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 x14ac:dyDescent="0.2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 x14ac:dyDescent="0.2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 x14ac:dyDescent="0.2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 x14ac:dyDescent="0.2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 x14ac:dyDescent="0.2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 x14ac:dyDescent="0.2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 x14ac:dyDescent="0.2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 x14ac:dyDescent="0.2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 x14ac:dyDescent="0.2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 x14ac:dyDescent="0.2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 x14ac:dyDescent="0.2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 x14ac:dyDescent="0.2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 x14ac:dyDescent="0.2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 x14ac:dyDescent="0.2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 x14ac:dyDescent="0.2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 x14ac:dyDescent="0.2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 x14ac:dyDescent="0.2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 x14ac:dyDescent="0.2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 x14ac:dyDescent="0.2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 x14ac:dyDescent="0.2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 x14ac:dyDescent="0.2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 x14ac:dyDescent="0.2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 x14ac:dyDescent="0.2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 x14ac:dyDescent="0.2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 x14ac:dyDescent="0.2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 x14ac:dyDescent="0.2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 x14ac:dyDescent="0.2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 x14ac:dyDescent="0.2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 x14ac:dyDescent="0.2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 x14ac:dyDescent="0.2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 x14ac:dyDescent="0.2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 x14ac:dyDescent="0.2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 x14ac:dyDescent="0.2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 x14ac:dyDescent="0.2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 x14ac:dyDescent="0.2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 x14ac:dyDescent="0.2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 x14ac:dyDescent="0.2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 x14ac:dyDescent="0.2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 x14ac:dyDescent="0.2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 x14ac:dyDescent="0.2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 x14ac:dyDescent="0.2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 x14ac:dyDescent="0.2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 x14ac:dyDescent="0.2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 x14ac:dyDescent="0.2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 x14ac:dyDescent="0.2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 x14ac:dyDescent="0.2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 x14ac:dyDescent="0.2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 x14ac:dyDescent="0.2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 x14ac:dyDescent="0.2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 x14ac:dyDescent="0.2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 x14ac:dyDescent="0.2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 x14ac:dyDescent="0.2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 x14ac:dyDescent="0.2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 x14ac:dyDescent="0.2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 x14ac:dyDescent="0.2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 x14ac:dyDescent="0.2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 x14ac:dyDescent="0.2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 x14ac:dyDescent="0.2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 x14ac:dyDescent="0.2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 x14ac:dyDescent="0.2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 x14ac:dyDescent="0.2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 x14ac:dyDescent="0.2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 x14ac:dyDescent="0.2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 x14ac:dyDescent="0.2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 x14ac:dyDescent="0.2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 x14ac:dyDescent="0.2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 x14ac:dyDescent="0.2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 x14ac:dyDescent="0.2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 x14ac:dyDescent="0.2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 x14ac:dyDescent="0.2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 x14ac:dyDescent="0.2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 x14ac:dyDescent="0.2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 x14ac:dyDescent="0.2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 x14ac:dyDescent="0.2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 x14ac:dyDescent="0.2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 x14ac:dyDescent="0.2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 x14ac:dyDescent="0.2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 x14ac:dyDescent="0.2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 x14ac:dyDescent="0.2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 x14ac:dyDescent="0.2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 x14ac:dyDescent="0.2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 x14ac:dyDescent="0.2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 x14ac:dyDescent="0.2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 x14ac:dyDescent="0.2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 x14ac:dyDescent="0.2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 x14ac:dyDescent="0.2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 x14ac:dyDescent="0.2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 x14ac:dyDescent="0.2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 x14ac:dyDescent="0.2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 x14ac:dyDescent="0.2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 x14ac:dyDescent="0.2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 x14ac:dyDescent="0.2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 x14ac:dyDescent="0.2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 x14ac:dyDescent="0.2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 x14ac:dyDescent="0.2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 x14ac:dyDescent="0.2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 x14ac:dyDescent="0.2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 x14ac:dyDescent="0.2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 x14ac:dyDescent="0.2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 x14ac:dyDescent="0.2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 x14ac:dyDescent="0.2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 x14ac:dyDescent="0.2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 x14ac:dyDescent="0.2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 x14ac:dyDescent="0.2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 x14ac:dyDescent="0.2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 x14ac:dyDescent="0.2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 x14ac:dyDescent="0.2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 x14ac:dyDescent="0.2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 x14ac:dyDescent="0.2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 x14ac:dyDescent="0.2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 x14ac:dyDescent="0.2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 x14ac:dyDescent="0.2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 x14ac:dyDescent="0.2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 x14ac:dyDescent="0.2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 x14ac:dyDescent="0.2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 x14ac:dyDescent="0.2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 x14ac:dyDescent="0.2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 x14ac:dyDescent="0.2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 x14ac:dyDescent="0.2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 x14ac:dyDescent="0.2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 x14ac:dyDescent="0.2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 x14ac:dyDescent="0.2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 x14ac:dyDescent="0.2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 x14ac:dyDescent="0.2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 x14ac:dyDescent="0.2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 x14ac:dyDescent="0.2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 x14ac:dyDescent="0.2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 x14ac:dyDescent="0.2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 x14ac:dyDescent="0.2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 x14ac:dyDescent="0.2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 x14ac:dyDescent="0.2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 x14ac:dyDescent="0.2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 x14ac:dyDescent="0.2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 x14ac:dyDescent="0.2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 x14ac:dyDescent="0.2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 x14ac:dyDescent="0.2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 x14ac:dyDescent="0.2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 x14ac:dyDescent="0.2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 x14ac:dyDescent="0.2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 x14ac:dyDescent="0.2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 x14ac:dyDescent="0.2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 x14ac:dyDescent="0.2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 x14ac:dyDescent="0.2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 x14ac:dyDescent="0.2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 x14ac:dyDescent="0.2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 x14ac:dyDescent="0.2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 x14ac:dyDescent="0.2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 x14ac:dyDescent="0.2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 x14ac:dyDescent="0.2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 x14ac:dyDescent="0.2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 x14ac:dyDescent="0.2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 x14ac:dyDescent="0.2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 x14ac:dyDescent="0.2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 x14ac:dyDescent="0.2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 x14ac:dyDescent="0.2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 x14ac:dyDescent="0.2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 x14ac:dyDescent="0.2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 x14ac:dyDescent="0.2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 x14ac:dyDescent="0.2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 x14ac:dyDescent="0.2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 x14ac:dyDescent="0.2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 x14ac:dyDescent="0.2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 x14ac:dyDescent="0.2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 x14ac:dyDescent="0.2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 x14ac:dyDescent="0.2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 x14ac:dyDescent="0.2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 x14ac:dyDescent="0.2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 x14ac:dyDescent="0.2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 x14ac:dyDescent="0.2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 x14ac:dyDescent="0.2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 x14ac:dyDescent="0.2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 x14ac:dyDescent="0.2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 x14ac:dyDescent="0.2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 x14ac:dyDescent="0.2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 x14ac:dyDescent="0.2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 x14ac:dyDescent="0.2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 x14ac:dyDescent="0.2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 x14ac:dyDescent="0.2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 x14ac:dyDescent="0.2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 x14ac:dyDescent="0.2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 x14ac:dyDescent="0.2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 x14ac:dyDescent="0.2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 x14ac:dyDescent="0.2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 x14ac:dyDescent="0.2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 x14ac:dyDescent="0.2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 x14ac:dyDescent="0.2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 x14ac:dyDescent="0.2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 x14ac:dyDescent="0.2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 x14ac:dyDescent="0.2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 x14ac:dyDescent="0.2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 x14ac:dyDescent="0.2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 x14ac:dyDescent="0.2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 x14ac:dyDescent="0.2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 x14ac:dyDescent="0.2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 x14ac:dyDescent="0.2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 x14ac:dyDescent="0.2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 x14ac:dyDescent="0.2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 x14ac:dyDescent="0.2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 x14ac:dyDescent="0.2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 x14ac:dyDescent="0.2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 x14ac:dyDescent="0.2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 x14ac:dyDescent="0.2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 x14ac:dyDescent="0.2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 x14ac:dyDescent="0.2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 x14ac:dyDescent="0.2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 x14ac:dyDescent="0.2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 x14ac:dyDescent="0.2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 x14ac:dyDescent="0.2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 x14ac:dyDescent="0.2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 x14ac:dyDescent="0.2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 x14ac:dyDescent="0.2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 x14ac:dyDescent="0.2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 x14ac:dyDescent="0.2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 x14ac:dyDescent="0.2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 x14ac:dyDescent="0.2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 x14ac:dyDescent="0.2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 x14ac:dyDescent="0.2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 x14ac:dyDescent="0.2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 x14ac:dyDescent="0.2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 x14ac:dyDescent="0.2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 x14ac:dyDescent="0.2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 x14ac:dyDescent="0.2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 x14ac:dyDescent="0.2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 x14ac:dyDescent="0.2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 x14ac:dyDescent="0.2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 x14ac:dyDescent="0.2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 x14ac:dyDescent="0.2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 x14ac:dyDescent="0.2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 x14ac:dyDescent="0.2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 x14ac:dyDescent="0.2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 x14ac:dyDescent="0.2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 x14ac:dyDescent="0.2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 x14ac:dyDescent="0.2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 x14ac:dyDescent="0.2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 x14ac:dyDescent="0.2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 x14ac:dyDescent="0.2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 x14ac:dyDescent="0.2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 x14ac:dyDescent="0.2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 x14ac:dyDescent="0.2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 x14ac:dyDescent="0.2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 x14ac:dyDescent="0.2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 x14ac:dyDescent="0.2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 x14ac:dyDescent="0.2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 x14ac:dyDescent="0.2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 x14ac:dyDescent="0.2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 x14ac:dyDescent="0.2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 x14ac:dyDescent="0.2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 x14ac:dyDescent="0.2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 x14ac:dyDescent="0.2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 x14ac:dyDescent="0.2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 x14ac:dyDescent="0.2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 x14ac:dyDescent="0.2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 x14ac:dyDescent="0.2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 x14ac:dyDescent="0.2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 x14ac:dyDescent="0.2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 x14ac:dyDescent="0.2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 x14ac:dyDescent="0.2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 x14ac:dyDescent="0.2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 x14ac:dyDescent="0.2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 x14ac:dyDescent="0.2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 x14ac:dyDescent="0.2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 x14ac:dyDescent="0.2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 x14ac:dyDescent="0.2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 x14ac:dyDescent="0.2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 x14ac:dyDescent="0.2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 x14ac:dyDescent="0.2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 x14ac:dyDescent="0.2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 x14ac:dyDescent="0.2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 x14ac:dyDescent="0.2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 x14ac:dyDescent="0.2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 x14ac:dyDescent="0.2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 x14ac:dyDescent="0.2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 x14ac:dyDescent="0.2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 x14ac:dyDescent="0.2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 x14ac:dyDescent="0.2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 x14ac:dyDescent="0.2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 x14ac:dyDescent="0.2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 x14ac:dyDescent="0.2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 x14ac:dyDescent="0.2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 x14ac:dyDescent="0.2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 x14ac:dyDescent="0.2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 x14ac:dyDescent="0.2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 x14ac:dyDescent="0.2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 x14ac:dyDescent="0.2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 x14ac:dyDescent="0.2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 x14ac:dyDescent="0.2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 x14ac:dyDescent="0.2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 x14ac:dyDescent="0.2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 x14ac:dyDescent="0.2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 x14ac:dyDescent="0.2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 x14ac:dyDescent="0.2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 x14ac:dyDescent="0.2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 x14ac:dyDescent="0.2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 x14ac:dyDescent="0.2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 x14ac:dyDescent="0.2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 x14ac:dyDescent="0.2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 x14ac:dyDescent="0.2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 x14ac:dyDescent="0.2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 x14ac:dyDescent="0.2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 x14ac:dyDescent="0.2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 x14ac:dyDescent="0.2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 x14ac:dyDescent="0.2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 x14ac:dyDescent="0.2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 x14ac:dyDescent="0.2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 x14ac:dyDescent="0.2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 x14ac:dyDescent="0.2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 x14ac:dyDescent="0.2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 x14ac:dyDescent="0.2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 x14ac:dyDescent="0.2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 x14ac:dyDescent="0.2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 x14ac:dyDescent="0.2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 x14ac:dyDescent="0.2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 x14ac:dyDescent="0.2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 x14ac:dyDescent="0.2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 x14ac:dyDescent="0.2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 x14ac:dyDescent="0.2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 x14ac:dyDescent="0.2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 x14ac:dyDescent="0.2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 x14ac:dyDescent="0.2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 x14ac:dyDescent="0.2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 x14ac:dyDescent="0.2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 x14ac:dyDescent="0.2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 x14ac:dyDescent="0.2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 x14ac:dyDescent="0.2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 x14ac:dyDescent="0.2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 x14ac:dyDescent="0.2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 x14ac:dyDescent="0.2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 x14ac:dyDescent="0.2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 x14ac:dyDescent="0.2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 x14ac:dyDescent="0.2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 x14ac:dyDescent="0.2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 x14ac:dyDescent="0.2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 x14ac:dyDescent="0.2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 x14ac:dyDescent="0.2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 x14ac:dyDescent="0.2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 x14ac:dyDescent="0.2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 x14ac:dyDescent="0.2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 x14ac:dyDescent="0.2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 x14ac:dyDescent="0.2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 x14ac:dyDescent="0.2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 x14ac:dyDescent="0.2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 x14ac:dyDescent="0.2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 x14ac:dyDescent="0.2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 x14ac:dyDescent="0.2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 x14ac:dyDescent="0.2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 x14ac:dyDescent="0.2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 x14ac:dyDescent="0.2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 x14ac:dyDescent="0.2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 x14ac:dyDescent="0.2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 x14ac:dyDescent="0.2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 x14ac:dyDescent="0.2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 x14ac:dyDescent="0.2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 x14ac:dyDescent="0.2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 x14ac:dyDescent="0.2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 x14ac:dyDescent="0.2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 x14ac:dyDescent="0.2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 x14ac:dyDescent="0.2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 x14ac:dyDescent="0.2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 x14ac:dyDescent="0.2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 x14ac:dyDescent="0.2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 x14ac:dyDescent="0.2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 x14ac:dyDescent="0.2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 x14ac:dyDescent="0.2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 x14ac:dyDescent="0.2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 x14ac:dyDescent="0.2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 x14ac:dyDescent="0.2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 x14ac:dyDescent="0.2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 x14ac:dyDescent="0.2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 x14ac:dyDescent="0.2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 x14ac:dyDescent="0.2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 x14ac:dyDescent="0.2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 x14ac:dyDescent="0.2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 x14ac:dyDescent="0.2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 x14ac:dyDescent="0.2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 x14ac:dyDescent="0.2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 x14ac:dyDescent="0.2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 x14ac:dyDescent="0.2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 x14ac:dyDescent="0.2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 x14ac:dyDescent="0.2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 x14ac:dyDescent="0.2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 x14ac:dyDescent="0.2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 x14ac:dyDescent="0.2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 x14ac:dyDescent="0.2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 x14ac:dyDescent="0.2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 x14ac:dyDescent="0.2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 x14ac:dyDescent="0.2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 x14ac:dyDescent="0.2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 x14ac:dyDescent="0.2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 x14ac:dyDescent="0.2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 x14ac:dyDescent="0.2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 x14ac:dyDescent="0.2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 x14ac:dyDescent="0.2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 x14ac:dyDescent="0.2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 x14ac:dyDescent="0.2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 x14ac:dyDescent="0.2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 x14ac:dyDescent="0.2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 x14ac:dyDescent="0.2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 x14ac:dyDescent="0.2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 x14ac:dyDescent="0.2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 x14ac:dyDescent="0.2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 x14ac:dyDescent="0.2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 x14ac:dyDescent="0.2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 x14ac:dyDescent="0.2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 x14ac:dyDescent="0.2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 x14ac:dyDescent="0.2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 x14ac:dyDescent="0.2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 x14ac:dyDescent="0.2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 x14ac:dyDescent="0.2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 x14ac:dyDescent="0.2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 x14ac:dyDescent="0.2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 x14ac:dyDescent="0.2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 x14ac:dyDescent="0.2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 x14ac:dyDescent="0.2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 x14ac:dyDescent="0.2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 x14ac:dyDescent="0.2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 x14ac:dyDescent="0.2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 x14ac:dyDescent="0.2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 x14ac:dyDescent="0.2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 x14ac:dyDescent="0.2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 x14ac:dyDescent="0.2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 x14ac:dyDescent="0.2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 x14ac:dyDescent="0.2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 x14ac:dyDescent="0.2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 x14ac:dyDescent="0.2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 x14ac:dyDescent="0.2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 x14ac:dyDescent="0.2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 x14ac:dyDescent="0.2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 x14ac:dyDescent="0.2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 x14ac:dyDescent="0.2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 x14ac:dyDescent="0.2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 x14ac:dyDescent="0.2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 x14ac:dyDescent="0.2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 x14ac:dyDescent="0.2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 x14ac:dyDescent="0.2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 x14ac:dyDescent="0.2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 x14ac:dyDescent="0.2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 x14ac:dyDescent="0.2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 x14ac:dyDescent="0.2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 x14ac:dyDescent="0.2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 x14ac:dyDescent="0.2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 x14ac:dyDescent="0.2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 x14ac:dyDescent="0.2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 x14ac:dyDescent="0.2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 x14ac:dyDescent="0.2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 x14ac:dyDescent="0.2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 x14ac:dyDescent="0.2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 x14ac:dyDescent="0.2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 x14ac:dyDescent="0.2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 x14ac:dyDescent="0.2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 x14ac:dyDescent="0.2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 x14ac:dyDescent="0.2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 x14ac:dyDescent="0.2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 x14ac:dyDescent="0.2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 x14ac:dyDescent="0.2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 x14ac:dyDescent="0.2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 x14ac:dyDescent="0.2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 x14ac:dyDescent="0.2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 x14ac:dyDescent="0.2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 x14ac:dyDescent="0.2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 x14ac:dyDescent="0.2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 x14ac:dyDescent="0.2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 x14ac:dyDescent="0.2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 x14ac:dyDescent="0.2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 x14ac:dyDescent="0.2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 x14ac:dyDescent="0.2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 x14ac:dyDescent="0.2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 x14ac:dyDescent="0.2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 x14ac:dyDescent="0.2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 x14ac:dyDescent="0.2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 x14ac:dyDescent="0.2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 x14ac:dyDescent="0.2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 x14ac:dyDescent="0.2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 x14ac:dyDescent="0.2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 x14ac:dyDescent="0.2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 x14ac:dyDescent="0.2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 x14ac:dyDescent="0.2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 x14ac:dyDescent="0.2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 x14ac:dyDescent="0.2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 x14ac:dyDescent="0.2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 x14ac:dyDescent="0.2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 x14ac:dyDescent="0.2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 x14ac:dyDescent="0.2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 x14ac:dyDescent="0.2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 x14ac:dyDescent="0.2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 x14ac:dyDescent="0.2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 x14ac:dyDescent="0.2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 x14ac:dyDescent="0.2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 x14ac:dyDescent="0.2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 x14ac:dyDescent="0.2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 x14ac:dyDescent="0.2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 x14ac:dyDescent="0.2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 x14ac:dyDescent="0.2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 x14ac:dyDescent="0.2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 x14ac:dyDescent="0.2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 x14ac:dyDescent="0.2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 x14ac:dyDescent="0.2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 x14ac:dyDescent="0.2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 x14ac:dyDescent="0.2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 x14ac:dyDescent="0.2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 x14ac:dyDescent="0.2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 x14ac:dyDescent="0.2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 x14ac:dyDescent="0.2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 x14ac:dyDescent="0.2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 x14ac:dyDescent="0.2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 x14ac:dyDescent="0.2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 x14ac:dyDescent="0.2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 x14ac:dyDescent="0.2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 x14ac:dyDescent="0.2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 x14ac:dyDescent="0.2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 x14ac:dyDescent="0.2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 x14ac:dyDescent="0.2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 x14ac:dyDescent="0.2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 x14ac:dyDescent="0.2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 x14ac:dyDescent="0.2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 x14ac:dyDescent="0.2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 x14ac:dyDescent="0.2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 x14ac:dyDescent="0.2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 x14ac:dyDescent="0.2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 x14ac:dyDescent="0.2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 x14ac:dyDescent="0.2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 x14ac:dyDescent="0.2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 x14ac:dyDescent="0.2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 x14ac:dyDescent="0.2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 x14ac:dyDescent="0.2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 x14ac:dyDescent="0.2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 x14ac:dyDescent="0.2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 x14ac:dyDescent="0.2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 x14ac:dyDescent="0.2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 x14ac:dyDescent="0.2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 x14ac:dyDescent="0.2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 x14ac:dyDescent="0.2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 x14ac:dyDescent="0.2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 x14ac:dyDescent="0.2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 x14ac:dyDescent="0.2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 x14ac:dyDescent="0.2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F41" sqref="F41"/>
    </sheetView>
  </sheetViews>
  <sheetFormatPr defaultColWidth="9.125" defaultRowHeight="12.75" x14ac:dyDescent="0.2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 x14ac:dyDescent="0.2">
      <c r="B1" s="8" t="s">
        <v>2840</v>
      </c>
      <c r="C1" s="8" t="s">
        <v>16</v>
      </c>
    </row>
    <row r="2" spans="1:121" x14ac:dyDescent="0.2">
      <c r="B2" s="8" t="s">
        <v>2902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 x14ac:dyDescent="0.2">
      <c r="B3" s="56" t="s">
        <v>2903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 x14ac:dyDescent="0.2">
      <c r="A4" s="11" t="s">
        <v>2842</v>
      </c>
      <c r="B4" s="12" t="s">
        <v>2843</v>
      </c>
      <c r="C4" s="12" t="s">
        <v>2899</v>
      </c>
      <c r="D4" s="12" t="s">
        <v>2900</v>
      </c>
      <c r="E4" s="13" t="s">
        <v>2907</v>
      </c>
      <c r="F4" s="12" t="s">
        <v>2908</v>
      </c>
      <c r="G4" s="12" t="s">
        <v>2844</v>
      </c>
      <c r="H4" s="13" t="s">
        <v>2845</v>
      </c>
      <c r="I4" s="13"/>
      <c r="J4" s="12" t="s">
        <v>2899</v>
      </c>
      <c r="K4" s="12" t="s">
        <v>2900</v>
      </c>
      <c r="L4" s="13" t="s">
        <v>2907</v>
      </c>
      <c r="M4" s="12" t="s">
        <v>2908</v>
      </c>
      <c r="N4" s="12" t="s">
        <v>2844</v>
      </c>
      <c r="O4" s="13" t="s">
        <v>2845</v>
      </c>
      <c r="P4" s="13"/>
      <c r="Q4" s="12" t="s">
        <v>2899</v>
      </c>
      <c r="R4" s="12" t="s">
        <v>2900</v>
      </c>
      <c r="S4" s="13" t="s">
        <v>2907</v>
      </c>
      <c r="T4" s="12" t="s">
        <v>2908</v>
      </c>
      <c r="U4" s="12" t="s">
        <v>2844</v>
      </c>
      <c r="V4" s="13" t="s">
        <v>2845</v>
      </c>
      <c r="W4" s="13"/>
      <c r="X4" s="12" t="s">
        <v>2899</v>
      </c>
      <c r="Y4" s="12" t="s">
        <v>2900</v>
      </c>
      <c r="Z4" s="13" t="s">
        <v>2907</v>
      </c>
      <c r="AA4" s="12" t="s">
        <v>2908</v>
      </c>
      <c r="AB4" s="12" t="s">
        <v>2844</v>
      </c>
      <c r="AC4" s="13" t="s">
        <v>2845</v>
      </c>
      <c r="AD4" s="13"/>
      <c r="AE4" s="12" t="s">
        <v>2899</v>
      </c>
      <c r="AF4" s="12" t="s">
        <v>2900</v>
      </c>
      <c r="AG4" s="13" t="s">
        <v>2907</v>
      </c>
      <c r="AH4" s="12" t="s">
        <v>2908</v>
      </c>
      <c r="AI4" s="12" t="s">
        <v>2844</v>
      </c>
      <c r="AJ4" s="13" t="s">
        <v>2845</v>
      </c>
      <c r="AK4" s="13"/>
      <c r="AL4" s="12" t="s">
        <v>2899</v>
      </c>
      <c r="AM4" s="12" t="s">
        <v>2900</v>
      </c>
      <c r="AN4" s="13" t="s">
        <v>2907</v>
      </c>
      <c r="AO4" s="12" t="s">
        <v>2908</v>
      </c>
      <c r="AP4" s="12" t="s">
        <v>2844</v>
      </c>
      <c r="AQ4" s="13" t="s">
        <v>2845</v>
      </c>
      <c r="AR4" s="13"/>
      <c r="AS4" s="12" t="s">
        <v>2899</v>
      </c>
      <c r="AT4" s="12" t="s">
        <v>2900</v>
      </c>
      <c r="AU4" s="13" t="s">
        <v>2907</v>
      </c>
      <c r="AV4" s="12" t="s">
        <v>2908</v>
      </c>
      <c r="AW4" s="12" t="s">
        <v>2844</v>
      </c>
      <c r="AX4" s="13" t="s">
        <v>2845</v>
      </c>
      <c r="AY4" s="13"/>
      <c r="AZ4" s="12" t="s">
        <v>2899</v>
      </c>
      <c r="BA4" s="12" t="s">
        <v>2900</v>
      </c>
      <c r="BB4" s="13" t="s">
        <v>2907</v>
      </c>
      <c r="BC4" s="12" t="s">
        <v>2908</v>
      </c>
      <c r="BD4" s="12" t="s">
        <v>2844</v>
      </c>
      <c r="BE4" s="13" t="s">
        <v>2845</v>
      </c>
      <c r="BF4" s="13"/>
      <c r="BG4" s="12" t="s">
        <v>2899</v>
      </c>
      <c r="BH4" s="12" t="s">
        <v>2900</v>
      </c>
      <c r="BI4" s="13" t="s">
        <v>2907</v>
      </c>
      <c r="BJ4" s="12" t="s">
        <v>2908</v>
      </c>
      <c r="BK4" s="12" t="s">
        <v>2844</v>
      </c>
      <c r="BL4" s="13" t="s">
        <v>2845</v>
      </c>
      <c r="BM4" s="13"/>
      <c r="BN4" s="12" t="s">
        <v>2899</v>
      </c>
      <c r="BO4" s="12" t="s">
        <v>2900</v>
      </c>
      <c r="BP4" s="13" t="s">
        <v>2907</v>
      </c>
      <c r="BQ4" s="12" t="s">
        <v>2908</v>
      </c>
      <c r="BR4" s="12" t="s">
        <v>2844</v>
      </c>
      <c r="BS4" s="13" t="s">
        <v>2845</v>
      </c>
      <c r="BT4" s="13"/>
      <c r="BU4" s="12" t="s">
        <v>2899</v>
      </c>
      <c r="BV4" s="12" t="s">
        <v>2900</v>
      </c>
      <c r="BW4" s="13" t="s">
        <v>2907</v>
      </c>
      <c r="BX4" s="12" t="s">
        <v>2908</v>
      </c>
      <c r="BY4" s="12" t="s">
        <v>2844</v>
      </c>
      <c r="BZ4" s="13" t="s">
        <v>2845</v>
      </c>
      <c r="CA4" s="13"/>
      <c r="CB4" s="12" t="s">
        <v>2899</v>
      </c>
      <c r="CC4" s="12" t="s">
        <v>2900</v>
      </c>
      <c r="CD4" s="13" t="s">
        <v>2907</v>
      </c>
      <c r="CE4" s="12" t="s">
        <v>2908</v>
      </c>
      <c r="CF4" s="12" t="s">
        <v>2844</v>
      </c>
      <c r="CG4" s="13" t="s">
        <v>2845</v>
      </c>
      <c r="CH4" s="13"/>
      <c r="CI4" s="12" t="s">
        <v>2899</v>
      </c>
      <c r="CJ4" s="12" t="s">
        <v>2900</v>
      </c>
      <c r="CK4" s="13" t="s">
        <v>2907</v>
      </c>
      <c r="CL4" s="12" t="s">
        <v>2908</v>
      </c>
      <c r="CM4" s="12" t="s">
        <v>2844</v>
      </c>
      <c r="CN4" s="13" t="s">
        <v>2845</v>
      </c>
      <c r="CO4" s="13"/>
      <c r="CP4" s="12" t="s">
        <v>2899</v>
      </c>
      <c r="CQ4" s="12" t="s">
        <v>2900</v>
      </c>
      <c r="CR4" s="13" t="s">
        <v>2907</v>
      </c>
      <c r="CS4" s="12" t="s">
        <v>2908</v>
      </c>
      <c r="CT4" s="12" t="s">
        <v>2844</v>
      </c>
      <c r="CU4" s="13" t="s">
        <v>2845</v>
      </c>
      <c r="CV4" s="13"/>
      <c r="CW4" s="12" t="s">
        <v>2899</v>
      </c>
      <c r="CX4" s="12" t="s">
        <v>2900</v>
      </c>
      <c r="CY4" s="13" t="s">
        <v>2907</v>
      </c>
      <c r="CZ4" s="12" t="s">
        <v>2908</v>
      </c>
      <c r="DA4" s="12" t="s">
        <v>2844</v>
      </c>
      <c r="DB4" s="13" t="s">
        <v>2845</v>
      </c>
      <c r="DC4" s="13"/>
      <c r="DD4" s="12" t="s">
        <v>2899</v>
      </c>
      <c r="DE4" s="12" t="s">
        <v>2900</v>
      </c>
      <c r="DF4" s="13" t="s">
        <v>2907</v>
      </c>
      <c r="DG4" s="12" t="s">
        <v>2908</v>
      </c>
      <c r="DH4" s="12" t="s">
        <v>2844</v>
      </c>
      <c r="DI4" s="13" t="s">
        <v>2845</v>
      </c>
      <c r="DJ4" s="13"/>
      <c r="DK4" s="12" t="s">
        <v>2899</v>
      </c>
      <c r="DL4" s="12" t="s">
        <v>2900</v>
      </c>
      <c r="DM4" s="13" t="s">
        <v>2907</v>
      </c>
      <c r="DN4" s="12" t="s">
        <v>2908</v>
      </c>
      <c r="DO4" s="12" t="s">
        <v>2844</v>
      </c>
      <c r="DP4" s="13" t="s">
        <v>2845</v>
      </c>
      <c r="DQ4" s="13"/>
    </row>
    <row r="5" spans="1:121" s="24" customFormat="1" ht="14.25" customHeight="1" x14ac:dyDescent="0.25">
      <c r="A5" s="35" t="s">
        <v>2790</v>
      </c>
      <c r="B5" s="35" t="s">
        <v>2791</v>
      </c>
      <c r="C5" s="96">
        <v>690156557.32000005</v>
      </c>
      <c r="D5" s="96">
        <v>440000000</v>
      </c>
      <c r="E5" s="96">
        <v>220000000</v>
      </c>
      <c r="F5" s="96">
        <v>251449600.77000013</v>
      </c>
      <c r="G5" s="96">
        <v>31449600.77</v>
      </c>
      <c r="H5" s="96">
        <v>14.295273077272729</v>
      </c>
      <c r="I5" s="94" t="s">
        <v>2889</v>
      </c>
      <c r="J5" s="96">
        <v>171062316.19999999</v>
      </c>
      <c r="K5" s="96">
        <v>145000000</v>
      </c>
      <c r="L5" s="96">
        <v>72500000</v>
      </c>
      <c r="M5" s="96">
        <v>76940550.420000017</v>
      </c>
      <c r="N5" s="96">
        <v>4440550.42</v>
      </c>
      <c r="O5" s="96">
        <v>6.1248971310344826</v>
      </c>
      <c r="P5" s="94" t="s">
        <v>2889</v>
      </c>
      <c r="Q5" s="96">
        <v>57490143.420000002</v>
      </c>
      <c r="R5" s="96">
        <v>57497161.93</v>
      </c>
      <c r="S5" s="96">
        <v>28748580.965</v>
      </c>
      <c r="T5" s="96">
        <v>22560406.980000004</v>
      </c>
      <c r="U5" s="96">
        <v>-6188173.9850000003</v>
      </c>
      <c r="V5" s="96">
        <v>-21.525145858620991</v>
      </c>
      <c r="W5" s="94" t="s">
        <v>2890</v>
      </c>
      <c r="X5" s="96">
        <v>84885849.569999993</v>
      </c>
      <c r="Y5" s="96">
        <v>28037004</v>
      </c>
      <c r="Z5" s="96">
        <v>14018502</v>
      </c>
      <c r="AA5" s="96">
        <v>18195232.950000003</v>
      </c>
      <c r="AB5" s="96">
        <v>4176730.95</v>
      </c>
      <c r="AC5" s="96">
        <v>29.794417049696179</v>
      </c>
      <c r="AD5" s="94" t="s">
        <v>2889</v>
      </c>
      <c r="AE5" s="96">
        <v>33080960.73</v>
      </c>
      <c r="AF5" s="96">
        <v>26502818.77</v>
      </c>
      <c r="AG5" s="96">
        <v>13251409.385</v>
      </c>
      <c r="AH5" s="96">
        <v>14937819.729999997</v>
      </c>
      <c r="AI5" s="96">
        <v>1686410.345</v>
      </c>
      <c r="AJ5" s="96">
        <v>12.726271568584551</v>
      </c>
      <c r="AK5" s="94" t="s">
        <v>2889</v>
      </c>
      <c r="AL5" s="96">
        <v>22169727.98</v>
      </c>
      <c r="AM5" s="96">
        <v>18650000</v>
      </c>
      <c r="AN5" s="96">
        <v>9325000</v>
      </c>
      <c r="AO5" s="96">
        <v>10886295.76</v>
      </c>
      <c r="AP5" s="96">
        <v>1561295.76</v>
      </c>
      <c r="AQ5" s="96">
        <v>16.743118069705094</v>
      </c>
      <c r="AR5" s="94" t="s">
        <v>2889</v>
      </c>
      <c r="AS5" s="96">
        <v>194969181.53999999</v>
      </c>
      <c r="AT5" s="96">
        <v>110000000</v>
      </c>
      <c r="AU5" s="96">
        <v>55000000</v>
      </c>
      <c r="AV5" s="96">
        <v>78814602.649999976</v>
      </c>
      <c r="AW5" s="96">
        <v>23814602.649999999</v>
      </c>
      <c r="AX5" s="96">
        <v>43.299277545454544</v>
      </c>
      <c r="AY5" s="94" t="s">
        <v>2889</v>
      </c>
      <c r="AZ5" s="96">
        <v>45332336.130000003</v>
      </c>
      <c r="BA5" s="96">
        <v>25653161.5</v>
      </c>
      <c r="BB5" s="96">
        <v>12826580.75</v>
      </c>
      <c r="BC5" s="96">
        <v>23065210.239999998</v>
      </c>
      <c r="BD5" s="96">
        <v>10238629.49</v>
      </c>
      <c r="BE5" s="96">
        <v>79.823529665144775</v>
      </c>
      <c r="BF5" s="94" t="s">
        <v>2889</v>
      </c>
      <c r="BG5" s="96">
        <v>36104672.490000002</v>
      </c>
      <c r="BH5" s="96">
        <v>38987909.909999996</v>
      </c>
      <c r="BI5" s="96">
        <v>19493954.954999998</v>
      </c>
      <c r="BJ5" s="96">
        <v>21855354.760000002</v>
      </c>
      <c r="BK5" s="96">
        <v>2361399.8050000002</v>
      </c>
      <c r="BL5" s="96">
        <v>12.11349780201644</v>
      </c>
      <c r="BM5" s="94" t="s">
        <v>2889</v>
      </c>
      <c r="BN5" s="96">
        <v>57065243.840000004</v>
      </c>
      <c r="BO5" s="96">
        <v>41500000</v>
      </c>
      <c r="BP5" s="96">
        <v>20750000</v>
      </c>
      <c r="BQ5" s="96">
        <v>23161615.730000004</v>
      </c>
      <c r="BR5" s="96">
        <v>2411615.73</v>
      </c>
      <c r="BS5" s="96">
        <v>11.62224448192771</v>
      </c>
      <c r="BT5" s="94" t="s">
        <v>2889</v>
      </c>
      <c r="BU5" s="96">
        <v>66776080.25</v>
      </c>
      <c r="BV5" s="96">
        <v>28985000</v>
      </c>
      <c r="BW5" s="96">
        <v>14492500</v>
      </c>
      <c r="BX5" s="96">
        <v>25750083.59</v>
      </c>
      <c r="BY5" s="96">
        <v>11257583.59</v>
      </c>
      <c r="BZ5" s="96">
        <v>77.678686148007586</v>
      </c>
      <c r="CA5" s="94" t="s">
        <v>2889</v>
      </c>
      <c r="CB5" s="96">
        <v>80135217.079999998</v>
      </c>
      <c r="CC5" s="96">
        <v>82772394.260000005</v>
      </c>
      <c r="CD5" s="96">
        <v>41386197.130000003</v>
      </c>
      <c r="CE5" s="96">
        <v>50792149.260000005</v>
      </c>
      <c r="CF5" s="96">
        <v>9405952.1300000008</v>
      </c>
      <c r="CG5" s="96">
        <v>22.72726846695905</v>
      </c>
      <c r="CH5" s="94" t="s">
        <v>2889</v>
      </c>
      <c r="CI5" s="96">
        <v>18310539.600000001</v>
      </c>
      <c r="CJ5" s="96">
        <v>15500000</v>
      </c>
      <c r="CK5" s="96">
        <v>7750000</v>
      </c>
      <c r="CL5" s="96">
        <v>10872962.490000002</v>
      </c>
      <c r="CM5" s="96">
        <v>3122962.49</v>
      </c>
      <c r="CN5" s="96">
        <v>40.296290193548387</v>
      </c>
      <c r="CO5" s="94" t="s">
        <v>2889</v>
      </c>
      <c r="CP5" s="96">
        <v>44991664.409999996</v>
      </c>
      <c r="CQ5" s="96">
        <v>45693165.479999997</v>
      </c>
      <c r="CR5" s="96">
        <v>22846582.739999998</v>
      </c>
      <c r="CS5" s="96">
        <v>25585234.329999991</v>
      </c>
      <c r="CT5" s="96">
        <v>2738651.59</v>
      </c>
      <c r="CU5" s="96">
        <v>11.987138825821615</v>
      </c>
      <c r="CV5" s="94" t="s">
        <v>2889</v>
      </c>
      <c r="CW5" s="96">
        <v>35287586.130000003</v>
      </c>
      <c r="CX5" s="96">
        <v>18542000</v>
      </c>
      <c r="CY5" s="96">
        <v>9271000</v>
      </c>
      <c r="CZ5" s="96">
        <v>9891075.8800000008</v>
      </c>
      <c r="DA5" s="96">
        <v>620075.88</v>
      </c>
      <c r="DB5" s="96">
        <v>6.6883386905403945</v>
      </c>
      <c r="DC5" s="94" t="s">
        <v>2889</v>
      </c>
      <c r="DD5" s="96">
        <v>17230046.600000001</v>
      </c>
      <c r="DE5" s="96">
        <v>16000000</v>
      </c>
      <c r="DF5" s="96">
        <v>8000000</v>
      </c>
      <c r="DG5" s="96">
        <v>10336249.860000003</v>
      </c>
      <c r="DH5" s="96">
        <v>2336249.86</v>
      </c>
      <c r="DI5" s="96">
        <v>29.203123250000001</v>
      </c>
      <c r="DJ5" s="94" t="s">
        <v>2889</v>
      </c>
      <c r="DK5" s="14">
        <f>C5+J5+Q5+X5+AE5+AL5+AS5+AZ5+BG5+BN5+BU5+CB5+CI5+CP5+CW5+DD5</f>
        <v>1655048123.29</v>
      </c>
      <c r="DL5" s="14">
        <f t="shared" ref="DL5:DM16" si="0">D5+K5+R5+Y5+AF5+AM5+AT5+BA5+BH5+BO5+BV5+CC5+CJ5+CQ5+CX5+DE5</f>
        <v>1139320615.8499999</v>
      </c>
      <c r="DM5" s="14">
        <f t="shared" si="0"/>
        <v>569660307.92499995</v>
      </c>
      <c r="DN5" s="14">
        <f>F5+M5+T5+AA5+AH5+AO5+AV5+BC5+BJ5+BQ5+BX5+CE5+CL5+CS5+CZ5+DG5</f>
        <v>675094445.40000021</v>
      </c>
      <c r="DO5" s="14">
        <f>DN5-DM5</f>
        <v>105434137.47500026</v>
      </c>
      <c r="DP5" s="14">
        <f>DO5/DM5*100</f>
        <v>18.508247109412697</v>
      </c>
      <c r="DQ5" s="14" t="str">
        <f>IF((DP5&gt;0),"OK","Not OK")</f>
        <v>OK</v>
      </c>
    </row>
    <row r="6" spans="1:121" s="24" customFormat="1" ht="14.25" customHeight="1" x14ac:dyDescent="0.25">
      <c r="A6" s="35" t="s">
        <v>2792</v>
      </c>
      <c r="B6" s="35" t="s">
        <v>2793</v>
      </c>
      <c r="C6" s="96">
        <v>1362333.33</v>
      </c>
      <c r="D6" s="96">
        <v>1200000</v>
      </c>
      <c r="E6" s="96">
        <v>600000</v>
      </c>
      <c r="F6" s="96">
        <v>613350</v>
      </c>
      <c r="G6" s="96">
        <v>13350</v>
      </c>
      <c r="H6" s="96">
        <v>2.2250000000000001</v>
      </c>
      <c r="I6" s="94" t="s">
        <v>2889</v>
      </c>
      <c r="J6" s="96">
        <v>206733.33</v>
      </c>
      <c r="K6" s="96">
        <v>250000</v>
      </c>
      <c r="L6" s="96">
        <v>125000</v>
      </c>
      <c r="M6" s="96">
        <v>148250</v>
      </c>
      <c r="N6" s="96">
        <v>23250</v>
      </c>
      <c r="O6" s="96">
        <v>18.600000000000001</v>
      </c>
      <c r="P6" s="94" t="s">
        <v>2889</v>
      </c>
      <c r="Q6" s="96">
        <v>340400</v>
      </c>
      <c r="R6" s="96">
        <v>290100</v>
      </c>
      <c r="S6" s="96">
        <v>145050</v>
      </c>
      <c r="T6" s="96">
        <v>0</v>
      </c>
      <c r="U6" s="96">
        <v>-145050</v>
      </c>
      <c r="V6" s="96">
        <v>-100</v>
      </c>
      <c r="W6" s="94" t="s">
        <v>2890</v>
      </c>
      <c r="X6" s="96">
        <v>162400</v>
      </c>
      <c r="Y6" s="96">
        <v>200000</v>
      </c>
      <c r="Z6" s="96">
        <v>100000</v>
      </c>
      <c r="AA6" s="96">
        <v>72700</v>
      </c>
      <c r="AB6" s="96">
        <v>-27300</v>
      </c>
      <c r="AC6" s="96">
        <v>-27.3</v>
      </c>
      <c r="AD6" s="94" t="s">
        <v>2890</v>
      </c>
      <c r="AE6" s="96">
        <v>106652</v>
      </c>
      <c r="AF6" s="96">
        <v>87260.73</v>
      </c>
      <c r="AG6" s="96">
        <v>43630.364999999998</v>
      </c>
      <c r="AH6" s="96">
        <v>17300</v>
      </c>
      <c r="AI6" s="96">
        <v>-26330.365000000002</v>
      </c>
      <c r="AJ6" s="96">
        <v>-60.348715854199241</v>
      </c>
      <c r="AK6" s="94" t="s">
        <v>2890</v>
      </c>
      <c r="AL6" s="96">
        <v>102066.66</v>
      </c>
      <c r="AM6" s="96">
        <v>130000</v>
      </c>
      <c r="AN6" s="96">
        <v>65000</v>
      </c>
      <c r="AO6" s="96">
        <v>35200</v>
      </c>
      <c r="AP6" s="96">
        <v>-29800</v>
      </c>
      <c r="AQ6" s="96">
        <v>-45.846153846153847</v>
      </c>
      <c r="AR6" s="94" t="s">
        <v>2890</v>
      </c>
      <c r="AS6" s="96">
        <v>324866.65999999997</v>
      </c>
      <c r="AT6" s="96">
        <v>300000</v>
      </c>
      <c r="AU6" s="96">
        <v>150000</v>
      </c>
      <c r="AV6" s="96">
        <v>134250</v>
      </c>
      <c r="AW6" s="96">
        <v>-15750</v>
      </c>
      <c r="AX6" s="96">
        <v>-10.5</v>
      </c>
      <c r="AY6" s="94" t="s">
        <v>2890</v>
      </c>
      <c r="AZ6" s="96">
        <v>134133.32999999999</v>
      </c>
      <c r="BA6" s="96">
        <v>150000</v>
      </c>
      <c r="BB6" s="96">
        <v>75000</v>
      </c>
      <c r="BC6" s="96">
        <v>74600</v>
      </c>
      <c r="BD6" s="96">
        <v>-400</v>
      </c>
      <c r="BE6" s="96">
        <v>-0.53333333333333333</v>
      </c>
      <c r="BF6" s="94" t="s">
        <v>2890</v>
      </c>
      <c r="BG6" s="96">
        <v>141200</v>
      </c>
      <c r="BH6" s="96">
        <v>110000</v>
      </c>
      <c r="BI6" s="96">
        <v>55000</v>
      </c>
      <c r="BJ6" s="96">
        <v>130850</v>
      </c>
      <c r="BK6" s="96">
        <v>75850</v>
      </c>
      <c r="BL6" s="96">
        <v>137.90909090909091</v>
      </c>
      <c r="BM6" s="94" t="s">
        <v>2889</v>
      </c>
      <c r="BN6" s="96">
        <v>212333.33</v>
      </c>
      <c r="BO6" s="96">
        <v>170000</v>
      </c>
      <c r="BP6" s="96">
        <v>85000</v>
      </c>
      <c r="BQ6" s="96">
        <v>67800</v>
      </c>
      <c r="BR6" s="96">
        <v>-17200</v>
      </c>
      <c r="BS6" s="96">
        <v>-20.235294117647058</v>
      </c>
      <c r="BT6" s="94" t="s">
        <v>2890</v>
      </c>
      <c r="BU6" s="96">
        <v>75066.66</v>
      </c>
      <c r="BV6" s="96">
        <v>100000</v>
      </c>
      <c r="BW6" s="96">
        <v>50000</v>
      </c>
      <c r="BX6" s="96">
        <v>20700</v>
      </c>
      <c r="BY6" s="96">
        <v>-29300</v>
      </c>
      <c r="BZ6" s="96">
        <v>-58.6</v>
      </c>
      <c r="CA6" s="94" t="s">
        <v>2890</v>
      </c>
      <c r="CB6" s="96">
        <v>255680</v>
      </c>
      <c r="CC6" s="96">
        <v>300000</v>
      </c>
      <c r="CD6" s="96">
        <v>150000</v>
      </c>
      <c r="CE6" s="96">
        <v>196500</v>
      </c>
      <c r="CF6" s="96">
        <v>46500</v>
      </c>
      <c r="CG6" s="96">
        <v>31</v>
      </c>
      <c r="CH6" s="94" t="s">
        <v>2889</v>
      </c>
      <c r="CI6" s="96">
        <v>21933.33</v>
      </c>
      <c r="CJ6" s="96">
        <v>30000</v>
      </c>
      <c r="CK6" s="96">
        <v>15000</v>
      </c>
      <c r="CL6" s="96">
        <v>10850</v>
      </c>
      <c r="CM6" s="96">
        <v>-4150</v>
      </c>
      <c r="CN6" s="96">
        <v>-27.666666666666668</v>
      </c>
      <c r="CO6" s="94" t="s">
        <v>2890</v>
      </c>
      <c r="CP6" s="96">
        <v>359866.66</v>
      </c>
      <c r="CQ6" s="96">
        <v>440000</v>
      </c>
      <c r="CR6" s="96">
        <v>220000</v>
      </c>
      <c r="CS6" s="96">
        <v>148200</v>
      </c>
      <c r="CT6" s="96">
        <v>-71800</v>
      </c>
      <c r="CU6" s="96">
        <v>-32.636363636363633</v>
      </c>
      <c r="CV6" s="94" t="s">
        <v>2890</v>
      </c>
      <c r="CW6" s="96">
        <v>182315</v>
      </c>
      <c r="CX6" s="96">
        <v>80000</v>
      </c>
      <c r="CY6" s="96">
        <v>40000</v>
      </c>
      <c r="CZ6" s="96">
        <v>24350</v>
      </c>
      <c r="DA6" s="96">
        <v>-15650</v>
      </c>
      <c r="DB6" s="96">
        <v>-39.125</v>
      </c>
      <c r="DC6" s="94" t="s">
        <v>2890</v>
      </c>
      <c r="DD6" s="96">
        <v>16000</v>
      </c>
      <c r="DE6" s="96">
        <v>15000</v>
      </c>
      <c r="DF6" s="96">
        <v>7500</v>
      </c>
      <c r="DG6" s="96">
        <v>15750</v>
      </c>
      <c r="DH6" s="96">
        <v>8250</v>
      </c>
      <c r="DI6" s="96">
        <v>110</v>
      </c>
      <c r="DJ6" s="94" t="s">
        <v>2889</v>
      </c>
      <c r="DK6" s="14">
        <f t="shared" ref="DK6:DK16" si="1">C6+J6+Q6+X6+AE6+AL6+AS6+AZ6+BG6+BN6+BU6+CB6+CI6+CP6+CW6+DD6</f>
        <v>4003980.290000001</v>
      </c>
      <c r="DL6" s="14">
        <f t="shared" si="0"/>
        <v>3852360.73</v>
      </c>
      <c r="DM6" s="14">
        <f t="shared" si="0"/>
        <v>1926180.365</v>
      </c>
      <c r="DN6" s="14">
        <f t="shared" ref="DN6:DN16" si="2">F6+M6+T6+AA6+AH6+AO6+AV6+BC6+BJ6+BQ6+BX6+CE6+CL6+CS6+CZ6+DG6</f>
        <v>1710650</v>
      </c>
      <c r="DO6" s="14">
        <f t="shared" ref="DO6:DO16" si="3">DN6-DM6</f>
        <v>-215530.36499999999</v>
      </c>
      <c r="DP6" s="14">
        <f t="shared" ref="DP6:DP16" si="4">DO6/DM6*100</f>
        <v>-11.189521444426104</v>
      </c>
      <c r="DQ6" s="14" t="str">
        <f t="shared" ref="DQ6:DQ16" si="5">IF((DP6&gt;0),"OK","Not OK")</f>
        <v>Not OK</v>
      </c>
    </row>
    <row r="7" spans="1:121" s="24" customFormat="1" ht="14.25" customHeight="1" x14ac:dyDescent="0.25">
      <c r="A7" s="35" t="s">
        <v>2794</v>
      </c>
      <c r="B7" s="35" t="s">
        <v>2795</v>
      </c>
      <c r="C7" s="96">
        <v>11030213.24</v>
      </c>
      <c r="D7" s="96">
        <v>9600000</v>
      </c>
      <c r="E7" s="96">
        <v>4800000</v>
      </c>
      <c r="F7" s="96">
        <v>4862006.66</v>
      </c>
      <c r="G7" s="96">
        <v>62006.66</v>
      </c>
      <c r="H7" s="96">
        <v>1.2918054166666668</v>
      </c>
      <c r="I7" s="94" t="s">
        <v>2889</v>
      </c>
      <c r="J7" s="96">
        <v>1125928.1399999999</v>
      </c>
      <c r="K7" s="96">
        <v>1500000</v>
      </c>
      <c r="L7" s="96">
        <v>750000</v>
      </c>
      <c r="M7" s="96">
        <v>702492.74</v>
      </c>
      <c r="N7" s="96">
        <v>-47507.26</v>
      </c>
      <c r="O7" s="96">
        <v>-6.3343013333333333</v>
      </c>
      <c r="P7" s="94" t="s">
        <v>2890</v>
      </c>
      <c r="Q7" s="96">
        <v>716783</v>
      </c>
      <c r="R7" s="96">
        <v>567000</v>
      </c>
      <c r="S7" s="96">
        <v>283500</v>
      </c>
      <c r="T7" s="96">
        <v>80285.5</v>
      </c>
      <c r="U7" s="96">
        <v>-203214.5</v>
      </c>
      <c r="V7" s="96">
        <v>-71.68059964726632</v>
      </c>
      <c r="W7" s="94" t="s">
        <v>2890</v>
      </c>
      <c r="X7" s="96">
        <v>879353.33</v>
      </c>
      <c r="Y7" s="96">
        <v>300000</v>
      </c>
      <c r="Z7" s="96">
        <v>150000</v>
      </c>
      <c r="AA7" s="96">
        <v>42088</v>
      </c>
      <c r="AB7" s="96">
        <v>-107912</v>
      </c>
      <c r="AC7" s="96">
        <v>-71.941333333333333</v>
      </c>
      <c r="AD7" s="94" t="s">
        <v>2890</v>
      </c>
      <c r="AE7" s="96">
        <v>129046.66</v>
      </c>
      <c r="AF7" s="96">
        <v>107710.91</v>
      </c>
      <c r="AG7" s="96">
        <v>53855.455000000002</v>
      </c>
      <c r="AH7" s="96">
        <v>16633.5</v>
      </c>
      <c r="AI7" s="96">
        <v>-37221.955000000002</v>
      </c>
      <c r="AJ7" s="96">
        <v>-69.114549306100926</v>
      </c>
      <c r="AK7" s="94" t="s">
        <v>2890</v>
      </c>
      <c r="AL7" s="96">
        <v>108852</v>
      </c>
      <c r="AM7" s="96">
        <v>200000</v>
      </c>
      <c r="AN7" s="96">
        <v>100000</v>
      </c>
      <c r="AO7" s="96">
        <v>3795</v>
      </c>
      <c r="AP7" s="96">
        <v>-96205</v>
      </c>
      <c r="AQ7" s="96">
        <v>-96.204999999999998</v>
      </c>
      <c r="AR7" s="94" t="s">
        <v>2890</v>
      </c>
      <c r="AS7" s="96">
        <v>335543</v>
      </c>
      <c r="AT7" s="96">
        <v>400000</v>
      </c>
      <c r="AU7" s="96">
        <v>200000</v>
      </c>
      <c r="AV7" s="96">
        <v>260636</v>
      </c>
      <c r="AW7" s="96">
        <v>60636</v>
      </c>
      <c r="AX7" s="96">
        <v>30.318000000000001</v>
      </c>
      <c r="AY7" s="94" t="s">
        <v>2889</v>
      </c>
      <c r="AZ7" s="96">
        <v>72645.33</v>
      </c>
      <c r="BA7" s="96">
        <v>50000</v>
      </c>
      <c r="BB7" s="96">
        <v>25000</v>
      </c>
      <c r="BC7" s="96">
        <v>17475</v>
      </c>
      <c r="BD7" s="96">
        <v>-7525</v>
      </c>
      <c r="BE7" s="96">
        <v>-30.1</v>
      </c>
      <c r="BF7" s="94" t="s">
        <v>2890</v>
      </c>
      <c r="BG7" s="96">
        <v>625787</v>
      </c>
      <c r="BH7" s="96">
        <v>500000</v>
      </c>
      <c r="BI7" s="96">
        <v>250000</v>
      </c>
      <c r="BJ7" s="96">
        <v>33942.5</v>
      </c>
      <c r="BK7" s="96">
        <v>-216057.5</v>
      </c>
      <c r="BL7" s="96">
        <v>-86.423000000000002</v>
      </c>
      <c r="BM7" s="94" t="s">
        <v>2890</v>
      </c>
      <c r="BN7" s="96">
        <v>163244</v>
      </c>
      <c r="BO7" s="96">
        <v>200000</v>
      </c>
      <c r="BP7" s="96">
        <v>100000</v>
      </c>
      <c r="BQ7" s="96">
        <v>354597</v>
      </c>
      <c r="BR7" s="96">
        <v>254597</v>
      </c>
      <c r="BS7" s="96">
        <v>254.59700000000001</v>
      </c>
      <c r="BT7" s="94" t="s">
        <v>2889</v>
      </c>
      <c r="BU7" s="96">
        <v>0</v>
      </c>
      <c r="BV7" s="96">
        <v>5000</v>
      </c>
      <c r="BW7" s="96">
        <v>2500</v>
      </c>
      <c r="BX7" s="96">
        <v>6853.5</v>
      </c>
      <c r="BY7" s="96">
        <v>4353.5</v>
      </c>
      <c r="BZ7" s="96">
        <v>174.14</v>
      </c>
      <c r="CA7" s="94" t="s">
        <v>2889</v>
      </c>
      <c r="CB7" s="96">
        <v>101233.33</v>
      </c>
      <c r="CC7" s="96">
        <v>308138.5</v>
      </c>
      <c r="CD7" s="96">
        <v>154069.25</v>
      </c>
      <c r="CE7" s="96">
        <v>-828183</v>
      </c>
      <c r="CF7" s="96">
        <v>-982252.25</v>
      </c>
      <c r="CG7" s="96">
        <v>-637.53945060419255</v>
      </c>
      <c r="CH7" s="94" t="s">
        <v>2890</v>
      </c>
      <c r="CI7" s="96">
        <v>0</v>
      </c>
      <c r="CJ7" s="97"/>
      <c r="CK7" s="97"/>
      <c r="CL7" s="96">
        <v>0</v>
      </c>
      <c r="CM7" s="97"/>
      <c r="CN7" s="97"/>
      <c r="CO7" s="94" t="s">
        <v>2895</v>
      </c>
      <c r="CP7" s="96">
        <v>318672</v>
      </c>
      <c r="CQ7" s="96">
        <v>440000</v>
      </c>
      <c r="CR7" s="96">
        <v>220000</v>
      </c>
      <c r="CS7" s="96">
        <v>88976.58</v>
      </c>
      <c r="CT7" s="96">
        <v>-131023.42</v>
      </c>
      <c r="CU7" s="96">
        <v>-59.556100000000001</v>
      </c>
      <c r="CV7" s="94" t="s">
        <v>2890</v>
      </c>
      <c r="CW7" s="96">
        <v>621399.5</v>
      </c>
      <c r="CX7" s="96">
        <v>100000</v>
      </c>
      <c r="CY7" s="96">
        <v>50000</v>
      </c>
      <c r="CZ7" s="96">
        <v>12363.7</v>
      </c>
      <c r="DA7" s="96">
        <v>-37636.300000000003</v>
      </c>
      <c r="DB7" s="96">
        <v>-75.272599999999997</v>
      </c>
      <c r="DC7" s="94" t="s">
        <v>2890</v>
      </c>
      <c r="DD7" s="96">
        <v>46226.66</v>
      </c>
      <c r="DE7" s="96">
        <v>30000</v>
      </c>
      <c r="DF7" s="96">
        <v>15000</v>
      </c>
      <c r="DG7" s="96">
        <v>2562</v>
      </c>
      <c r="DH7" s="96">
        <v>-12438</v>
      </c>
      <c r="DI7" s="96">
        <v>-82.92</v>
      </c>
      <c r="DJ7" s="94" t="s">
        <v>2890</v>
      </c>
      <c r="DK7" s="14">
        <f t="shared" si="1"/>
        <v>16274927.190000001</v>
      </c>
      <c r="DL7" s="14">
        <f t="shared" si="0"/>
        <v>14307849.41</v>
      </c>
      <c r="DM7" s="14">
        <f t="shared" si="0"/>
        <v>7153924.7050000001</v>
      </c>
      <c r="DN7" s="14">
        <f t="shared" si="2"/>
        <v>5656524.6800000006</v>
      </c>
      <c r="DO7" s="14">
        <f t="shared" si="3"/>
        <v>-1497400.0249999994</v>
      </c>
      <c r="DP7" s="14">
        <f t="shared" si="4"/>
        <v>-20.931168369069372</v>
      </c>
      <c r="DQ7" s="14" t="str">
        <f t="shared" si="5"/>
        <v>Not OK</v>
      </c>
    </row>
    <row r="8" spans="1:121" s="24" customFormat="1" ht="14.25" customHeight="1" x14ac:dyDescent="0.25">
      <c r="A8" s="35" t="s">
        <v>2865</v>
      </c>
      <c r="B8" s="35" t="s">
        <v>2796</v>
      </c>
      <c r="C8" s="96">
        <v>21380934.239999998</v>
      </c>
      <c r="D8" s="96">
        <v>21200000</v>
      </c>
      <c r="E8" s="96">
        <v>10600000</v>
      </c>
      <c r="F8" s="96">
        <v>14407449.859999999</v>
      </c>
      <c r="G8" s="96">
        <v>3807449.86</v>
      </c>
      <c r="H8" s="96">
        <v>35.919338301886796</v>
      </c>
      <c r="I8" s="94" t="s">
        <v>2889</v>
      </c>
      <c r="J8" s="96">
        <v>9120845.4800000004</v>
      </c>
      <c r="K8" s="96">
        <v>6500000</v>
      </c>
      <c r="L8" s="96">
        <v>3250000</v>
      </c>
      <c r="M8" s="96">
        <v>3238742.7600000002</v>
      </c>
      <c r="N8" s="96">
        <v>-11257.24</v>
      </c>
      <c r="O8" s="96">
        <v>-0.34637661538461539</v>
      </c>
      <c r="P8" s="94" t="s">
        <v>2890</v>
      </c>
      <c r="Q8" s="96">
        <v>1426089.78</v>
      </c>
      <c r="R8" s="96">
        <v>1405250</v>
      </c>
      <c r="S8" s="96">
        <v>702625</v>
      </c>
      <c r="T8" s="96">
        <v>744875.86</v>
      </c>
      <c r="U8" s="96">
        <v>42250.86</v>
      </c>
      <c r="V8" s="96">
        <v>6.0132873154243018</v>
      </c>
      <c r="W8" s="94" t="s">
        <v>2889</v>
      </c>
      <c r="X8" s="96">
        <v>1145776.6499999999</v>
      </c>
      <c r="Y8" s="96">
        <v>820000</v>
      </c>
      <c r="Z8" s="96">
        <v>410000</v>
      </c>
      <c r="AA8" s="96">
        <v>366200.65</v>
      </c>
      <c r="AB8" s="96">
        <v>-43799.35</v>
      </c>
      <c r="AC8" s="96">
        <v>-10.682768292682926</v>
      </c>
      <c r="AD8" s="94" t="s">
        <v>2890</v>
      </c>
      <c r="AE8" s="96">
        <v>1503831.8</v>
      </c>
      <c r="AF8" s="96">
        <v>1438528.87</v>
      </c>
      <c r="AG8" s="96">
        <v>719264.43500000006</v>
      </c>
      <c r="AH8" s="96">
        <v>482795.24</v>
      </c>
      <c r="AI8" s="96">
        <v>-236469.19500000001</v>
      </c>
      <c r="AJ8" s="96">
        <v>-32.876531007681479</v>
      </c>
      <c r="AK8" s="94" t="s">
        <v>2890</v>
      </c>
      <c r="AL8" s="96">
        <v>499002</v>
      </c>
      <c r="AM8" s="96">
        <v>610000</v>
      </c>
      <c r="AN8" s="96">
        <v>305000</v>
      </c>
      <c r="AO8" s="96">
        <v>245357.27000000002</v>
      </c>
      <c r="AP8" s="96">
        <v>-59642.73</v>
      </c>
      <c r="AQ8" s="96">
        <v>-19.554993442622951</v>
      </c>
      <c r="AR8" s="94" t="s">
        <v>2890</v>
      </c>
      <c r="AS8" s="96">
        <v>2420757.88</v>
      </c>
      <c r="AT8" s="96">
        <v>1600000</v>
      </c>
      <c r="AU8" s="96">
        <v>800000</v>
      </c>
      <c r="AV8" s="96">
        <v>1438154.02</v>
      </c>
      <c r="AW8" s="96">
        <v>638154.02</v>
      </c>
      <c r="AX8" s="96">
        <v>79.769252499999993</v>
      </c>
      <c r="AY8" s="94" t="s">
        <v>2889</v>
      </c>
      <c r="AZ8" s="96">
        <v>557401.89</v>
      </c>
      <c r="BA8" s="96">
        <v>800000</v>
      </c>
      <c r="BB8" s="96">
        <v>400000</v>
      </c>
      <c r="BC8" s="96">
        <v>354914.5</v>
      </c>
      <c r="BD8" s="96">
        <v>-45085.5</v>
      </c>
      <c r="BE8" s="96">
        <v>-11.271375000000001</v>
      </c>
      <c r="BF8" s="94" t="s">
        <v>2890</v>
      </c>
      <c r="BG8" s="96">
        <v>1569250.64</v>
      </c>
      <c r="BH8" s="96">
        <v>1332000</v>
      </c>
      <c r="BI8" s="96">
        <v>666000</v>
      </c>
      <c r="BJ8" s="96">
        <v>356201.75</v>
      </c>
      <c r="BK8" s="96">
        <v>-309798.25</v>
      </c>
      <c r="BL8" s="96">
        <v>-46.516253753753752</v>
      </c>
      <c r="BM8" s="94" t="s">
        <v>2890</v>
      </c>
      <c r="BN8" s="96">
        <v>795699.84</v>
      </c>
      <c r="BO8" s="96">
        <v>706000</v>
      </c>
      <c r="BP8" s="96">
        <v>353000</v>
      </c>
      <c r="BQ8" s="96">
        <v>478769.00999999995</v>
      </c>
      <c r="BR8" s="96">
        <v>125769.01</v>
      </c>
      <c r="BS8" s="96">
        <v>35.628614730878191</v>
      </c>
      <c r="BT8" s="94" t="s">
        <v>2889</v>
      </c>
      <c r="BU8" s="96">
        <v>1387418.89</v>
      </c>
      <c r="BV8" s="96">
        <v>620000</v>
      </c>
      <c r="BW8" s="96">
        <v>310000</v>
      </c>
      <c r="BX8" s="96">
        <v>547204</v>
      </c>
      <c r="BY8" s="96">
        <v>237204</v>
      </c>
      <c r="BZ8" s="96">
        <v>76.517419354838708</v>
      </c>
      <c r="CA8" s="94" t="s">
        <v>2889</v>
      </c>
      <c r="CB8" s="96">
        <v>807788</v>
      </c>
      <c r="CC8" s="96">
        <v>903921</v>
      </c>
      <c r="CD8" s="96">
        <v>451960.5</v>
      </c>
      <c r="CE8" s="96">
        <v>407772</v>
      </c>
      <c r="CF8" s="96">
        <v>-44188.5</v>
      </c>
      <c r="CG8" s="96">
        <v>-9.7770712263571706</v>
      </c>
      <c r="CH8" s="94" t="s">
        <v>2890</v>
      </c>
      <c r="CI8" s="96">
        <v>198525.33</v>
      </c>
      <c r="CJ8" s="96">
        <v>180000</v>
      </c>
      <c r="CK8" s="96">
        <v>90000</v>
      </c>
      <c r="CL8" s="96">
        <v>170965.25</v>
      </c>
      <c r="CM8" s="96">
        <v>80965.25</v>
      </c>
      <c r="CN8" s="96">
        <v>89.961388888888891</v>
      </c>
      <c r="CO8" s="94" t="s">
        <v>2889</v>
      </c>
      <c r="CP8" s="96">
        <v>1398218.56</v>
      </c>
      <c r="CQ8" s="96">
        <v>1072767</v>
      </c>
      <c r="CR8" s="96">
        <v>536383.5</v>
      </c>
      <c r="CS8" s="96">
        <v>695199.84000000008</v>
      </c>
      <c r="CT8" s="96">
        <v>158816.34</v>
      </c>
      <c r="CU8" s="96">
        <v>29.608729575014891</v>
      </c>
      <c r="CV8" s="94" t="s">
        <v>2889</v>
      </c>
      <c r="CW8" s="96">
        <v>1741953.97</v>
      </c>
      <c r="CX8" s="96">
        <v>694000</v>
      </c>
      <c r="CY8" s="96">
        <v>347000</v>
      </c>
      <c r="CZ8" s="96">
        <v>372264.46</v>
      </c>
      <c r="DA8" s="96">
        <v>25264.46</v>
      </c>
      <c r="DB8" s="96">
        <v>7.2808242074927962</v>
      </c>
      <c r="DC8" s="94" t="s">
        <v>2889</v>
      </c>
      <c r="DD8" s="96">
        <v>725498.85</v>
      </c>
      <c r="DE8" s="96">
        <v>650000</v>
      </c>
      <c r="DF8" s="96">
        <v>325000</v>
      </c>
      <c r="DG8" s="96">
        <v>253354.77999999997</v>
      </c>
      <c r="DH8" s="96">
        <v>-71645.22</v>
      </c>
      <c r="DI8" s="96">
        <v>-22.044683076923075</v>
      </c>
      <c r="DJ8" s="94" t="s">
        <v>2890</v>
      </c>
      <c r="DK8" s="14">
        <f t="shared" si="1"/>
        <v>46678993.800000004</v>
      </c>
      <c r="DL8" s="14">
        <f t="shared" si="0"/>
        <v>40532466.870000005</v>
      </c>
      <c r="DM8" s="14">
        <f t="shared" si="0"/>
        <v>20266233.435000002</v>
      </c>
      <c r="DN8" s="14">
        <f t="shared" si="2"/>
        <v>24560221.25</v>
      </c>
      <c r="DO8" s="14">
        <f t="shared" si="3"/>
        <v>4293987.8149999976</v>
      </c>
      <c r="DP8" s="14">
        <f t="shared" si="4"/>
        <v>21.187892800959425</v>
      </c>
      <c r="DQ8" s="14" t="str">
        <f t="shared" si="5"/>
        <v>OK</v>
      </c>
    </row>
    <row r="9" spans="1:121" s="24" customFormat="1" ht="14.25" customHeight="1" x14ac:dyDescent="0.25">
      <c r="A9" s="35" t="s">
        <v>2797</v>
      </c>
      <c r="B9" s="35" t="s">
        <v>2798</v>
      </c>
      <c r="C9" s="96">
        <v>193262135.37</v>
      </c>
      <c r="D9" s="96">
        <v>195000000</v>
      </c>
      <c r="E9" s="96">
        <v>97500000</v>
      </c>
      <c r="F9" s="96">
        <v>103964311.42</v>
      </c>
      <c r="G9" s="96">
        <v>6464311.4199999999</v>
      </c>
      <c r="H9" s="96">
        <v>6.6300629948717953</v>
      </c>
      <c r="I9" s="94" t="s">
        <v>2889</v>
      </c>
      <c r="J9" s="96">
        <v>42470327.659999996</v>
      </c>
      <c r="K9" s="96">
        <v>35000000</v>
      </c>
      <c r="L9" s="96">
        <v>17500000</v>
      </c>
      <c r="M9" s="96">
        <v>18166493.669999998</v>
      </c>
      <c r="N9" s="96">
        <v>666493.67000000004</v>
      </c>
      <c r="O9" s="96">
        <v>3.8085352571428577</v>
      </c>
      <c r="P9" s="94" t="s">
        <v>2889</v>
      </c>
      <c r="Q9" s="96">
        <v>7895091.8200000003</v>
      </c>
      <c r="R9" s="96">
        <v>7602166</v>
      </c>
      <c r="S9" s="96">
        <v>3801083</v>
      </c>
      <c r="T9" s="96">
        <v>4022348.0599999996</v>
      </c>
      <c r="U9" s="96">
        <v>221265.06</v>
      </c>
      <c r="V9" s="96">
        <v>5.8211057217114179</v>
      </c>
      <c r="W9" s="94" t="s">
        <v>2889</v>
      </c>
      <c r="X9" s="96">
        <v>12220210.289999999</v>
      </c>
      <c r="Y9" s="96">
        <v>7550000</v>
      </c>
      <c r="Z9" s="96">
        <v>3775000</v>
      </c>
      <c r="AA9" s="96">
        <v>2925859.91</v>
      </c>
      <c r="AB9" s="96">
        <v>-849140.09</v>
      </c>
      <c r="AC9" s="96">
        <v>-22.493777218543048</v>
      </c>
      <c r="AD9" s="94" t="s">
        <v>2890</v>
      </c>
      <c r="AE9" s="96">
        <v>6223555.5199999996</v>
      </c>
      <c r="AF9" s="96">
        <v>5692209.6600000001</v>
      </c>
      <c r="AG9" s="96">
        <v>2846104.83</v>
      </c>
      <c r="AH9" s="96">
        <v>2515332.7400000002</v>
      </c>
      <c r="AI9" s="96">
        <v>-330772.09000000003</v>
      </c>
      <c r="AJ9" s="96">
        <v>-11.621922232569347</v>
      </c>
      <c r="AK9" s="94" t="s">
        <v>2890</v>
      </c>
      <c r="AL9" s="96">
        <v>4479241.5999999996</v>
      </c>
      <c r="AM9" s="96">
        <v>5000000</v>
      </c>
      <c r="AN9" s="96">
        <v>2500000</v>
      </c>
      <c r="AO9" s="96">
        <v>1565400.13</v>
      </c>
      <c r="AP9" s="96">
        <v>-934599.87</v>
      </c>
      <c r="AQ9" s="96">
        <v>-37.383994800000004</v>
      </c>
      <c r="AR9" s="94" t="s">
        <v>2890</v>
      </c>
      <c r="AS9" s="96">
        <v>23949474.48</v>
      </c>
      <c r="AT9" s="96">
        <v>12000000</v>
      </c>
      <c r="AU9" s="96">
        <v>6000000</v>
      </c>
      <c r="AV9" s="96">
        <v>8105934.5999999996</v>
      </c>
      <c r="AW9" s="96">
        <v>2105934.6</v>
      </c>
      <c r="AX9" s="96">
        <v>35.098909999999997</v>
      </c>
      <c r="AY9" s="94" t="s">
        <v>2889</v>
      </c>
      <c r="AZ9" s="96">
        <v>7443935.2800000003</v>
      </c>
      <c r="BA9" s="96">
        <v>8000000</v>
      </c>
      <c r="BB9" s="96">
        <v>4000000</v>
      </c>
      <c r="BC9" s="96">
        <v>3528586.6100000003</v>
      </c>
      <c r="BD9" s="96">
        <v>-471413.39</v>
      </c>
      <c r="BE9" s="96">
        <v>-11.785334750000001</v>
      </c>
      <c r="BF9" s="94" t="s">
        <v>2890</v>
      </c>
      <c r="BG9" s="96">
        <v>10238203.199999999</v>
      </c>
      <c r="BH9" s="96">
        <v>11056483.58</v>
      </c>
      <c r="BI9" s="96">
        <v>5528241.79</v>
      </c>
      <c r="BJ9" s="96">
        <v>2926840.65</v>
      </c>
      <c r="BK9" s="96">
        <v>-2601401.14</v>
      </c>
      <c r="BL9" s="96">
        <v>-47.056573117074173</v>
      </c>
      <c r="BM9" s="94" t="s">
        <v>2890</v>
      </c>
      <c r="BN9" s="96">
        <v>6850972.5800000001</v>
      </c>
      <c r="BO9" s="96">
        <v>5900000</v>
      </c>
      <c r="BP9" s="96">
        <v>2950000</v>
      </c>
      <c r="BQ9" s="96">
        <v>3407971.75</v>
      </c>
      <c r="BR9" s="96">
        <v>457971.75</v>
      </c>
      <c r="BS9" s="96">
        <v>15.524466101694914</v>
      </c>
      <c r="BT9" s="94" t="s">
        <v>2889</v>
      </c>
      <c r="BU9" s="96">
        <v>6805711.1200000001</v>
      </c>
      <c r="BV9" s="96">
        <v>4300000</v>
      </c>
      <c r="BW9" s="96">
        <v>2150000</v>
      </c>
      <c r="BX9" s="96">
        <v>2650977.5300000003</v>
      </c>
      <c r="BY9" s="96">
        <v>500977.53</v>
      </c>
      <c r="BZ9" s="96">
        <v>23.301280465116278</v>
      </c>
      <c r="CA9" s="94" t="s">
        <v>2889</v>
      </c>
      <c r="CB9" s="96">
        <v>8890564.6899999995</v>
      </c>
      <c r="CC9" s="96">
        <v>10872647.77</v>
      </c>
      <c r="CD9" s="96">
        <v>5436323.8849999998</v>
      </c>
      <c r="CE9" s="96">
        <v>4856344.66</v>
      </c>
      <c r="CF9" s="96">
        <v>-579979.22499999998</v>
      </c>
      <c r="CG9" s="96">
        <v>-10.668592182307032</v>
      </c>
      <c r="CH9" s="94" t="s">
        <v>2890</v>
      </c>
      <c r="CI9" s="96">
        <v>1725307.96</v>
      </c>
      <c r="CJ9" s="96">
        <v>1500000</v>
      </c>
      <c r="CK9" s="96">
        <v>750000</v>
      </c>
      <c r="CL9" s="96">
        <v>891086.96</v>
      </c>
      <c r="CM9" s="96">
        <v>141086.96</v>
      </c>
      <c r="CN9" s="96">
        <v>18.811594666666668</v>
      </c>
      <c r="CO9" s="94" t="s">
        <v>2889</v>
      </c>
      <c r="CP9" s="96">
        <v>8907633.6500000004</v>
      </c>
      <c r="CQ9" s="96">
        <v>8000000</v>
      </c>
      <c r="CR9" s="96">
        <v>4000000</v>
      </c>
      <c r="CS9" s="96">
        <v>3623492.1299999994</v>
      </c>
      <c r="CT9" s="96">
        <v>-376507.87</v>
      </c>
      <c r="CU9" s="96">
        <v>-9.4126967500000003</v>
      </c>
      <c r="CV9" s="94" t="s">
        <v>2890</v>
      </c>
      <c r="CW9" s="96">
        <v>6598971.96</v>
      </c>
      <c r="CX9" s="96">
        <v>5110000</v>
      </c>
      <c r="CY9" s="96">
        <v>2555000</v>
      </c>
      <c r="CZ9" s="96">
        <v>2176728.8499999996</v>
      </c>
      <c r="DA9" s="96">
        <v>-378271.15</v>
      </c>
      <c r="DB9" s="96">
        <v>-14.805133072407045</v>
      </c>
      <c r="DC9" s="94" t="s">
        <v>2890</v>
      </c>
      <c r="DD9" s="96">
        <v>5707434.7800000003</v>
      </c>
      <c r="DE9" s="96">
        <v>4500000</v>
      </c>
      <c r="DF9" s="96">
        <v>2250000</v>
      </c>
      <c r="DG9" s="96">
        <v>2428596.56</v>
      </c>
      <c r="DH9" s="96">
        <v>178596.56</v>
      </c>
      <c r="DI9" s="96">
        <v>7.9376248888888892</v>
      </c>
      <c r="DJ9" s="94" t="s">
        <v>2889</v>
      </c>
      <c r="DK9" s="14">
        <f t="shared" si="1"/>
        <v>353668771.95999986</v>
      </c>
      <c r="DL9" s="14">
        <f t="shared" si="0"/>
        <v>327083507.00999993</v>
      </c>
      <c r="DM9" s="14">
        <f t="shared" si="0"/>
        <v>163541753.50499997</v>
      </c>
      <c r="DN9" s="14">
        <f t="shared" si="2"/>
        <v>167756306.23000002</v>
      </c>
      <c r="DO9" s="14">
        <f t="shared" si="3"/>
        <v>4214552.7250000536</v>
      </c>
      <c r="DP9" s="14">
        <f t="shared" si="4"/>
        <v>2.5770499793933066</v>
      </c>
      <c r="DQ9" s="14" t="str">
        <f t="shared" si="5"/>
        <v>OK</v>
      </c>
    </row>
    <row r="10" spans="1:121" s="24" customFormat="1" ht="14.25" customHeight="1" x14ac:dyDescent="0.25">
      <c r="A10" s="35" t="s">
        <v>2799</v>
      </c>
      <c r="B10" s="35" t="s">
        <v>2800</v>
      </c>
      <c r="C10" s="96">
        <v>167996762</v>
      </c>
      <c r="D10" s="96">
        <v>153800000</v>
      </c>
      <c r="E10" s="96">
        <v>76900000</v>
      </c>
      <c r="F10" s="96">
        <v>79298822.950000018</v>
      </c>
      <c r="G10" s="96">
        <v>2398822.9500000002</v>
      </c>
      <c r="H10" s="96">
        <v>3.1194056566970092</v>
      </c>
      <c r="I10" s="94" t="s">
        <v>2889</v>
      </c>
      <c r="J10" s="96">
        <v>82585718.180000007</v>
      </c>
      <c r="K10" s="96">
        <v>52000000</v>
      </c>
      <c r="L10" s="96">
        <v>26000000</v>
      </c>
      <c r="M10" s="96">
        <v>51728352.049999997</v>
      </c>
      <c r="N10" s="96">
        <v>25728352.050000001</v>
      </c>
      <c r="O10" s="96">
        <v>98.955200192307686</v>
      </c>
      <c r="P10" s="94" t="s">
        <v>2889</v>
      </c>
      <c r="Q10" s="96">
        <v>33787763.850000001</v>
      </c>
      <c r="R10" s="96">
        <v>6770420</v>
      </c>
      <c r="S10" s="96">
        <v>3385210</v>
      </c>
      <c r="T10" s="96">
        <v>2449738.58</v>
      </c>
      <c r="U10" s="96">
        <v>-935471.42</v>
      </c>
      <c r="V10" s="96">
        <v>-27.634073513903129</v>
      </c>
      <c r="W10" s="94" t="s">
        <v>2890</v>
      </c>
      <c r="X10" s="96">
        <v>50353035.530000001</v>
      </c>
      <c r="Y10" s="96">
        <v>2970000</v>
      </c>
      <c r="Z10" s="96">
        <v>1485000</v>
      </c>
      <c r="AA10" s="96">
        <v>1213624.6299999999</v>
      </c>
      <c r="AB10" s="96">
        <v>-271375.37</v>
      </c>
      <c r="AC10" s="96">
        <v>-18.274435690235691</v>
      </c>
      <c r="AD10" s="94" t="s">
        <v>2890</v>
      </c>
      <c r="AE10" s="96">
        <v>8104610.6200000001</v>
      </c>
      <c r="AF10" s="96">
        <v>6896739.8499999996</v>
      </c>
      <c r="AG10" s="96">
        <v>3448369.9249999998</v>
      </c>
      <c r="AH10" s="96">
        <v>1466724.04</v>
      </c>
      <c r="AI10" s="96">
        <v>-1981645.885</v>
      </c>
      <c r="AJ10" s="96">
        <v>-57.466163088636733</v>
      </c>
      <c r="AK10" s="94" t="s">
        <v>2890</v>
      </c>
      <c r="AL10" s="96">
        <v>8443244.6600000001</v>
      </c>
      <c r="AM10" s="96">
        <v>891000</v>
      </c>
      <c r="AN10" s="96">
        <v>445500</v>
      </c>
      <c r="AO10" s="96">
        <v>350122.08</v>
      </c>
      <c r="AP10" s="96">
        <v>-95377.919999999998</v>
      </c>
      <c r="AQ10" s="96">
        <v>-21.409185185185184</v>
      </c>
      <c r="AR10" s="94" t="s">
        <v>2890</v>
      </c>
      <c r="AS10" s="96">
        <v>18060989.059999999</v>
      </c>
      <c r="AT10" s="96">
        <v>4000000</v>
      </c>
      <c r="AU10" s="96">
        <v>2000000</v>
      </c>
      <c r="AV10" s="96">
        <v>3260834.7299999995</v>
      </c>
      <c r="AW10" s="96">
        <v>1260834.73</v>
      </c>
      <c r="AX10" s="96">
        <v>63.041736499999999</v>
      </c>
      <c r="AY10" s="94" t="s">
        <v>2889</v>
      </c>
      <c r="AZ10" s="96">
        <v>4001201</v>
      </c>
      <c r="BA10" s="96">
        <v>7650000</v>
      </c>
      <c r="BB10" s="96">
        <v>3825000</v>
      </c>
      <c r="BC10" s="96">
        <v>714347.36999999988</v>
      </c>
      <c r="BD10" s="96">
        <v>-3110652.63</v>
      </c>
      <c r="BE10" s="96">
        <v>-81.324251764705878</v>
      </c>
      <c r="BF10" s="94" t="s">
        <v>2890</v>
      </c>
      <c r="BG10" s="96">
        <v>10383148.41</v>
      </c>
      <c r="BH10" s="96">
        <v>2405452</v>
      </c>
      <c r="BI10" s="96">
        <v>1202726</v>
      </c>
      <c r="BJ10" s="96">
        <v>662120.30999999982</v>
      </c>
      <c r="BK10" s="96">
        <v>-540605.68999999994</v>
      </c>
      <c r="BL10" s="96">
        <v>-44.948366460856427</v>
      </c>
      <c r="BM10" s="94" t="s">
        <v>2890</v>
      </c>
      <c r="BN10" s="96">
        <v>26055596.98</v>
      </c>
      <c r="BO10" s="96">
        <v>3617000</v>
      </c>
      <c r="BP10" s="96">
        <v>1808500</v>
      </c>
      <c r="BQ10" s="96">
        <v>2170015.8099999996</v>
      </c>
      <c r="BR10" s="96">
        <v>361515.81</v>
      </c>
      <c r="BS10" s="96">
        <v>19.989815316560684</v>
      </c>
      <c r="BT10" s="94" t="s">
        <v>2889</v>
      </c>
      <c r="BU10" s="96">
        <v>16158645.77</v>
      </c>
      <c r="BV10" s="96">
        <v>2970000</v>
      </c>
      <c r="BW10" s="96">
        <v>1485000</v>
      </c>
      <c r="BX10" s="96">
        <v>1662765.5899999999</v>
      </c>
      <c r="BY10" s="96">
        <v>177765.59</v>
      </c>
      <c r="BZ10" s="96">
        <v>11.970746801346802</v>
      </c>
      <c r="CA10" s="94" t="s">
        <v>2889</v>
      </c>
      <c r="CB10" s="96">
        <v>15385182.18</v>
      </c>
      <c r="CC10" s="96">
        <v>16316071.130000001</v>
      </c>
      <c r="CD10" s="96">
        <v>8158035.5650000004</v>
      </c>
      <c r="CE10" s="96">
        <v>5592210.4700000007</v>
      </c>
      <c r="CF10" s="96">
        <v>-2565825.0950000002</v>
      </c>
      <c r="CG10" s="96">
        <v>-31.451506610341674</v>
      </c>
      <c r="CH10" s="94" t="s">
        <v>2890</v>
      </c>
      <c r="CI10" s="96">
        <v>2417515.06</v>
      </c>
      <c r="CJ10" s="96">
        <v>500000</v>
      </c>
      <c r="CK10" s="96">
        <v>250000</v>
      </c>
      <c r="CL10" s="96">
        <v>220423.46</v>
      </c>
      <c r="CM10" s="96">
        <v>-29576.54</v>
      </c>
      <c r="CN10" s="96">
        <v>-11.830615999999999</v>
      </c>
      <c r="CO10" s="94" t="s">
        <v>2890</v>
      </c>
      <c r="CP10" s="96">
        <v>28178244.52</v>
      </c>
      <c r="CQ10" s="96">
        <v>8857712</v>
      </c>
      <c r="CR10" s="96">
        <v>4428856</v>
      </c>
      <c r="CS10" s="96">
        <v>1778490.7200000002</v>
      </c>
      <c r="CT10" s="96">
        <v>-2650365.2799999998</v>
      </c>
      <c r="CU10" s="96">
        <v>-59.843112532897884</v>
      </c>
      <c r="CV10" s="94" t="s">
        <v>2890</v>
      </c>
      <c r="CW10" s="96">
        <v>8994344.6600000001</v>
      </c>
      <c r="CX10" s="96">
        <v>1500000</v>
      </c>
      <c r="CY10" s="96">
        <v>750000</v>
      </c>
      <c r="CZ10" s="96">
        <v>557913.35999999987</v>
      </c>
      <c r="DA10" s="96">
        <v>-192086.64</v>
      </c>
      <c r="DB10" s="96">
        <v>-25.611552</v>
      </c>
      <c r="DC10" s="94" t="s">
        <v>2890</v>
      </c>
      <c r="DD10" s="96">
        <v>5229119.05</v>
      </c>
      <c r="DE10" s="96">
        <v>3500000</v>
      </c>
      <c r="DF10" s="96">
        <v>1750000</v>
      </c>
      <c r="DG10" s="96">
        <v>641822.07000000007</v>
      </c>
      <c r="DH10" s="96">
        <v>-1108177.93</v>
      </c>
      <c r="DI10" s="96">
        <v>-63.324453142857138</v>
      </c>
      <c r="DJ10" s="94" t="s">
        <v>2890</v>
      </c>
      <c r="DK10" s="14">
        <f t="shared" si="1"/>
        <v>486135121.53000015</v>
      </c>
      <c r="DL10" s="14">
        <f t="shared" si="0"/>
        <v>274644394.98000002</v>
      </c>
      <c r="DM10" s="14">
        <f t="shared" si="0"/>
        <v>137322197.49000001</v>
      </c>
      <c r="DN10" s="14">
        <f t="shared" si="2"/>
        <v>153768328.22000003</v>
      </c>
      <c r="DO10" s="14">
        <f t="shared" si="3"/>
        <v>16446130.730000019</v>
      </c>
      <c r="DP10" s="14">
        <f t="shared" si="4"/>
        <v>11.976309024036444</v>
      </c>
      <c r="DQ10" s="14" t="str">
        <f t="shared" si="5"/>
        <v>OK</v>
      </c>
    </row>
    <row r="11" spans="1:121" s="24" customFormat="1" ht="14.25" customHeight="1" x14ac:dyDescent="0.25">
      <c r="A11" s="35" t="s">
        <v>2801</v>
      </c>
      <c r="B11" s="35" t="s">
        <v>2802</v>
      </c>
      <c r="C11" s="96">
        <v>2523898.9300000002</v>
      </c>
      <c r="D11" s="96">
        <v>2800000</v>
      </c>
      <c r="E11" s="96">
        <v>1400000</v>
      </c>
      <c r="F11" s="96">
        <v>502237.44999999995</v>
      </c>
      <c r="G11" s="96">
        <v>-897762.55</v>
      </c>
      <c r="H11" s="96">
        <v>-64.125896428571423</v>
      </c>
      <c r="I11" s="94" t="s">
        <v>2890</v>
      </c>
      <c r="J11" s="96">
        <v>1151988</v>
      </c>
      <c r="K11" s="96">
        <v>1000000</v>
      </c>
      <c r="L11" s="96">
        <v>500000</v>
      </c>
      <c r="M11" s="96">
        <v>270473.83</v>
      </c>
      <c r="N11" s="96">
        <v>-229526.17</v>
      </c>
      <c r="O11" s="96">
        <v>-45.905234</v>
      </c>
      <c r="P11" s="94" t="s">
        <v>2890</v>
      </c>
      <c r="Q11" s="96">
        <v>24256</v>
      </c>
      <c r="R11" s="96">
        <v>27089</v>
      </c>
      <c r="S11" s="96">
        <v>13544.5</v>
      </c>
      <c r="T11" s="96">
        <v>7692</v>
      </c>
      <c r="U11" s="96">
        <v>-5852.5</v>
      </c>
      <c r="V11" s="96">
        <v>-43.209420798109939</v>
      </c>
      <c r="W11" s="94" t="s">
        <v>2890</v>
      </c>
      <c r="X11" s="96">
        <v>283617.33</v>
      </c>
      <c r="Y11" s="96">
        <v>500000</v>
      </c>
      <c r="Z11" s="96">
        <v>250000</v>
      </c>
      <c r="AA11" s="96">
        <v>131080</v>
      </c>
      <c r="AB11" s="96">
        <v>-118920</v>
      </c>
      <c r="AC11" s="96">
        <v>-47.567999999999998</v>
      </c>
      <c r="AD11" s="94" t="s">
        <v>2890</v>
      </c>
      <c r="AE11" s="96">
        <v>756063.33</v>
      </c>
      <c r="AF11" s="96">
        <v>657584.73</v>
      </c>
      <c r="AG11" s="96">
        <v>328792.36499999999</v>
      </c>
      <c r="AH11" s="96">
        <v>365476</v>
      </c>
      <c r="AI11" s="96">
        <v>36683.635000000002</v>
      </c>
      <c r="AJ11" s="96">
        <v>11.157082373247931</v>
      </c>
      <c r="AK11" s="94" t="s">
        <v>2889</v>
      </c>
      <c r="AL11" s="96">
        <v>227812</v>
      </c>
      <c r="AM11" s="96">
        <v>47000</v>
      </c>
      <c r="AN11" s="96">
        <v>23500</v>
      </c>
      <c r="AO11" s="96">
        <v>8220</v>
      </c>
      <c r="AP11" s="96">
        <v>-15280</v>
      </c>
      <c r="AQ11" s="96">
        <v>-65.021276595744681</v>
      </c>
      <c r="AR11" s="94" t="s">
        <v>2890</v>
      </c>
      <c r="AS11" s="96">
        <v>2035408.24</v>
      </c>
      <c r="AT11" s="96">
        <v>1900000</v>
      </c>
      <c r="AU11" s="96">
        <v>950000</v>
      </c>
      <c r="AV11" s="96">
        <v>801815.47</v>
      </c>
      <c r="AW11" s="96">
        <v>-148184.53</v>
      </c>
      <c r="AX11" s="96">
        <v>-15.598371578947367</v>
      </c>
      <c r="AY11" s="94" t="s">
        <v>2890</v>
      </c>
      <c r="AZ11" s="96">
        <v>354364.69</v>
      </c>
      <c r="BA11" s="96">
        <v>500000</v>
      </c>
      <c r="BB11" s="96">
        <v>250000</v>
      </c>
      <c r="BC11" s="96">
        <v>191238</v>
      </c>
      <c r="BD11" s="96">
        <v>-58762</v>
      </c>
      <c r="BE11" s="96">
        <v>-23.504799999999999</v>
      </c>
      <c r="BF11" s="94" t="s">
        <v>2890</v>
      </c>
      <c r="BG11" s="96">
        <v>114663.66</v>
      </c>
      <c r="BH11" s="96">
        <v>119392</v>
      </c>
      <c r="BI11" s="96">
        <v>59696</v>
      </c>
      <c r="BJ11" s="96">
        <v>52506.25</v>
      </c>
      <c r="BK11" s="96">
        <v>-7189.75</v>
      </c>
      <c r="BL11" s="96">
        <v>-12.043939292414903</v>
      </c>
      <c r="BM11" s="94" t="s">
        <v>2890</v>
      </c>
      <c r="BN11" s="96">
        <v>174490.37</v>
      </c>
      <c r="BO11" s="96">
        <v>120000</v>
      </c>
      <c r="BP11" s="96">
        <v>60000</v>
      </c>
      <c r="BQ11" s="96">
        <v>82116.959999999992</v>
      </c>
      <c r="BR11" s="96">
        <v>22116.959999999999</v>
      </c>
      <c r="BS11" s="96">
        <v>36.861600000000003</v>
      </c>
      <c r="BT11" s="94" t="s">
        <v>2889</v>
      </c>
      <c r="BU11" s="96">
        <v>397753.33</v>
      </c>
      <c r="BV11" s="96">
        <v>250000</v>
      </c>
      <c r="BW11" s="96">
        <v>125000</v>
      </c>
      <c r="BX11" s="96">
        <v>143930</v>
      </c>
      <c r="BY11" s="96">
        <v>18930</v>
      </c>
      <c r="BZ11" s="96">
        <v>15.144</v>
      </c>
      <c r="CA11" s="94" t="s">
        <v>2889</v>
      </c>
      <c r="CB11" s="96">
        <v>917772.66</v>
      </c>
      <c r="CC11" s="96">
        <v>1396792</v>
      </c>
      <c r="CD11" s="96">
        <v>698396</v>
      </c>
      <c r="CE11" s="96">
        <v>148078.29</v>
      </c>
      <c r="CF11" s="96">
        <v>-550317.71</v>
      </c>
      <c r="CG11" s="96">
        <v>-78.797374269039338</v>
      </c>
      <c r="CH11" s="94" t="s">
        <v>2890</v>
      </c>
      <c r="CI11" s="96">
        <v>0</v>
      </c>
      <c r="CJ11" s="97"/>
      <c r="CK11" s="97"/>
      <c r="CL11" s="96">
        <v>0</v>
      </c>
      <c r="CM11" s="97"/>
      <c r="CN11" s="97"/>
      <c r="CO11" s="94" t="s">
        <v>2895</v>
      </c>
      <c r="CP11" s="96">
        <v>1295874.53</v>
      </c>
      <c r="CQ11" s="96">
        <v>2710000</v>
      </c>
      <c r="CR11" s="96">
        <v>1355000</v>
      </c>
      <c r="CS11" s="96">
        <v>245818.09</v>
      </c>
      <c r="CT11" s="96">
        <v>-1109181.9099999999</v>
      </c>
      <c r="CU11" s="96">
        <v>-81.858443542435424</v>
      </c>
      <c r="CV11" s="94" t="s">
        <v>2890</v>
      </c>
      <c r="CW11" s="96">
        <v>0</v>
      </c>
      <c r="CX11" s="96">
        <v>0</v>
      </c>
      <c r="CY11" s="96">
        <v>0</v>
      </c>
      <c r="CZ11" s="96">
        <v>0</v>
      </c>
      <c r="DA11" s="96">
        <v>0</v>
      </c>
      <c r="DB11" s="97"/>
      <c r="DC11" s="94" t="s">
        <v>2889</v>
      </c>
      <c r="DD11" s="96">
        <v>0</v>
      </c>
      <c r="DE11" s="96">
        <v>1000</v>
      </c>
      <c r="DF11" s="96">
        <v>500</v>
      </c>
      <c r="DG11" s="96">
        <v>0</v>
      </c>
      <c r="DH11" s="96">
        <v>-500</v>
      </c>
      <c r="DI11" s="96">
        <v>-100</v>
      </c>
      <c r="DJ11" s="94" t="s">
        <v>2890</v>
      </c>
      <c r="DK11" s="14">
        <f t="shared" si="1"/>
        <v>10257963.07</v>
      </c>
      <c r="DL11" s="14">
        <f t="shared" si="0"/>
        <v>12028857.73</v>
      </c>
      <c r="DM11" s="14">
        <f t="shared" si="0"/>
        <v>6014428.8650000002</v>
      </c>
      <c r="DN11" s="14">
        <f t="shared" si="2"/>
        <v>2950682.34</v>
      </c>
      <c r="DO11" s="14">
        <f t="shared" si="3"/>
        <v>-3063746.5250000004</v>
      </c>
      <c r="DP11" s="14">
        <f t="shared" si="4"/>
        <v>-50.939941160980048</v>
      </c>
      <c r="DQ11" s="14" t="str">
        <f t="shared" si="5"/>
        <v>Not OK</v>
      </c>
    </row>
    <row r="12" spans="1:121" s="24" customFormat="1" ht="14.25" customHeight="1" x14ac:dyDescent="0.25">
      <c r="A12" s="35" t="s">
        <v>2803</v>
      </c>
      <c r="B12" s="35" t="s">
        <v>2804</v>
      </c>
      <c r="C12" s="96">
        <v>274992919.81</v>
      </c>
      <c r="D12" s="96">
        <v>205200000</v>
      </c>
      <c r="E12" s="96">
        <v>102600000</v>
      </c>
      <c r="F12" s="96">
        <v>93202335.980000004</v>
      </c>
      <c r="G12" s="96">
        <v>-9397664.0199999996</v>
      </c>
      <c r="H12" s="96">
        <v>-9.1595165886939576</v>
      </c>
      <c r="I12" s="94" t="s">
        <v>2890</v>
      </c>
      <c r="J12" s="96">
        <v>125900814.05</v>
      </c>
      <c r="K12" s="96">
        <v>40000000</v>
      </c>
      <c r="L12" s="96">
        <v>20000000</v>
      </c>
      <c r="M12" s="96">
        <v>26048070.539999999</v>
      </c>
      <c r="N12" s="96">
        <v>6048070.54</v>
      </c>
      <c r="O12" s="96">
        <v>30.240352699999999</v>
      </c>
      <c r="P12" s="94" t="s">
        <v>2889</v>
      </c>
      <c r="Q12" s="96">
        <v>4476680.4000000004</v>
      </c>
      <c r="R12" s="96">
        <v>4431770</v>
      </c>
      <c r="S12" s="96">
        <v>2215885</v>
      </c>
      <c r="T12" s="96">
        <v>3512928.16</v>
      </c>
      <c r="U12" s="96">
        <v>1297043.1599999999</v>
      </c>
      <c r="V12" s="96">
        <v>58.533866152801252</v>
      </c>
      <c r="W12" s="94" t="s">
        <v>2889</v>
      </c>
      <c r="X12" s="96">
        <v>45507463.600000001</v>
      </c>
      <c r="Y12" s="96">
        <v>8110000</v>
      </c>
      <c r="Z12" s="96">
        <v>4055000</v>
      </c>
      <c r="AA12" s="96">
        <v>3219096.88</v>
      </c>
      <c r="AB12" s="96">
        <v>-835903.12</v>
      </c>
      <c r="AC12" s="96">
        <v>-20.614133662145498</v>
      </c>
      <c r="AD12" s="94" t="s">
        <v>2890</v>
      </c>
      <c r="AE12" s="96">
        <v>34055548.68</v>
      </c>
      <c r="AF12" s="96">
        <v>12059716.939999999</v>
      </c>
      <c r="AG12" s="96">
        <v>6029858.4699999997</v>
      </c>
      <c r="AH12" s="96">
        <v>2045168.28</v>
      </c>
      <c r="AI12" s="96">
        <v>-3984690.19</v>
      </c>
      <c r="AJ12" s="96">
        <v>-66.082648702698322</v>
      </c>
      <c r="AK12" s="94" t="s">
        <v>2890</v>
      </c>
      <c r="AL12" s="96">
        <v>7873934.5599999996</v>
      </c>
      <c r="AM12" s="96">
        <v>1950000</v>
      </c>
      <c r="AN12" s="96">
        <v>975000</v>
      </c>
      <c r="AO12" s="96">
        <v>1027981.25</v>
      </c>
      <c r="AP12" s="96">
        <v>52981.25</v>
      </c>
      <c r="AQ12" s="96">
        <v>5.4339743589743588</v>
      </c>
      <c r="AR12" s="94" t="s">
        <v>2889</v>
      </c>
      <c r="AS12" s="96">
        <v>110412649.16</v>
      </c>
      <c r="AT12" s="96">
        <v>30000000</v>
      </c>
      <c r="AU12" s="96">
        <v>15000000</v>
      </c>
      <c r="AV12" s="96">
        <v>16408115.15</v>
      </c>
      <c r="AW12" s="96">
        <v>1408115.15</v>
      </c>
      <c r="AX12" s="96">
        <v>9.3874343333333332</v>
      </c>
      <c r="AY12" s="94" t="s">
        <v>2889</v>
      </c>
      <c r="AZ12" s="96">
        <v>10296008</v>
      </c>
      <c r="BA12" s="96">
        <v>5900000</v>
      </c>
      <c r="BB12" s="96">
        <v>2950000</v>
      </c>
      <c r="BC12" s="96">
        <v>2380645.69</v>
      </c>
      <c r="BD12" s="96">
        <v>-569354.31000000006</v>
      </c>
      <c r="BE12" s="96">
        <v>-19.300146101694914</v>
      </c>
      <c r="BF12" s="94" t="s">
        <v>2890</v>
      </c>
      <c r="BG12" s="96">
        <v>40964988.939999998</v>
      </c>
      <c r="BH12" s="96">
        <v>4310000</v>
      </c>
      <c r="BI12" s="96">
        <v>2155000</v>
      </c>
      <c r="BJ12" s="96">
        <v>1727473</v>
      </c>
      <c r="BK12" s="96">
        <v>-427527</v>
      </c>
      <c r="BL12" s="96">
        <v>-19.838839907192575</v>
      </c>
      <c r="BM12" s="94" t="s">
        <v>2890</v>
      </c>
      <c r="BN12" s="96">
        <v>31854198.379999999</v>
      </c>
      <c r="BO12" s="96">
        <v>7030000</v>
      </c>
      <c r="BP12" s="96">
        <v>3515000</v>
      </c>
      <c r="BQ12" s="96">
        <v>3207297.26</v>
      </c>
      <c r="BR12" s="96">
        <v>-307702.74</v>
      </c>
      <c r="BS12" s="96">
        <v>-8.7539897581792321</v>
      </c>
      <c r="BT12" s="94" t="s">
        <v>2890</v>
      </c>
      <c r="BU12" s="96">
        <v>24505739.289999999</v>
      </c>
      <c r="BV12" s="96">
        <v>5510000</v>
      </c>
      <c r="BW12" s="96">
        <v>2755000</v>
      </c>
      <c r="BX12" s="96">
        <v>3081807.1</v>
      </c>
      <c r="BY12" s="96">
        <v>326807.09999999998</v>
      </c>
      <c r="BZ12" s="96">
        <v>11.86232667876588</v>
      </c>
      <c r="CA12" s="94" t="s">
        <v>2889</v>
      </c>
      <c r="CB12" s="96">
        <v>37122726.100000001</v>
      </c>
      <c r="CC12" s="96">
        <v>18820495.260000002</v>
      </c>
      <c r="CD12" s="96">
        <v>9410247.6300000008</v>
      </c>
      <c r="CE12" s="96">
        <v>22993223.02</v>
      </c>
      <c r="CF12" s="96">
        <v>13582975.390000001</v>
      </c>
      <c r="CG12" s="96">
        <v>144.34237996774161</v>
      </c>
      <c r="CH12" s="94" t="s">
        <v>2889</v>
      </c>
      <c r="CI12" s="96">
        <v>15769588.220000001</v>
      </c>
      <c r="CJ12" s="96">
        <v>1418000</v>
      </c>
      <c r="CK12" s="96">
        <v>709000</v>
      </c>
      <c r="CL12" s="96">
        <v>690417.5</v>
      </c>
      <c r="CM12" s="96">
        <v>-18582.5</v>
      </c>
      <c r="CN12" s="96">
        <v>-2.6209449929478139</v>
      </c>
      <c r="CO12" s="94" t="s">
        <v>2890</v>
      </c>
      <c r="CP12" s="96">
        <v>91105652.930000007</v>
      </c>
      <c r="CQ12" s="96">
        <v>7930000</v>
      </c>
      <c r="CR12" s="96">
        <v>3965000</v>
      </c>
      <c r="CS12" s="96">
        <v>4385410.8099999996</v>
      </c>
      <c r="CT12" s="96">
        <v>420410.81</v>
      </c>
      <c r="CU12" s="96">
        <v>10.603046910466581</v>
      </c>
      <c r="CV12" s="94" t="s">
        <v>2889</v>
      </c>
      <c r="CW12" s="96">
        <v>12302696.48</v>
      </c>
      <c r="CX12" s="96">
        <v>2035000</v>
      </c>
      <c r="CY12" s="96">
        <v>1017500</v>
      </c>
      <c r="CZ12" s="96">
        <v>1014180.73</v>
      </c>
      <c r="DA12" s="96">
        <v>-3319.27</v>
      </c>
      <c r="DB12" s="96">
        <v>-0.32621818181818185</v>
      </c>
      <c r="DC12" s="94" t="s">
        <v>2890</v>
      </c>
      <c r="DD12" s="96">
        <v>11789392.84</v>
      </c>
      <c r="DE12" s="96">
        <v>8500000</v>
      </c>
      <c r="DF12" s="96">
        <v>4250000</v>
      </c>
      <c r="DG12" s="96">
        <v>1135999.2</v>
      </c>
      <c r="DH12" s="96">
        <v>-3114000.8</v>
      </c>
      <c r="DI12" s="96">
        <v>-73.270607058823529</v>
      </c>
      <c r="DJ12" s="94" t="s">
        <v>2890</v>
      </c>
      <c r="DK12" s="14">
        <f t="shared" si="1"/>
        <v>878931001.44000018</v>
      </c>
      <c r="DL12" s="14">
        <f t="shared" si="0"/>
        <v>363204982.19999999</v>
      </c>
      <c r="DM12" s="14">
        <f t="shared" si="0"/>
        <v>181602491.09999999</v>
      </c>
      <c r="DN12" s="14">
        <f t="shared" si="2"/>
        <v>186080150.54999998</v>
      </c>
      <c r="DO12" s="14">
        <f t="shared" si="3"/>
        <v>4477659.4499999881</v>
      </c>
      <c r="DP12" s="14">
        <f t="shared" si="4"/>
        <v>2.4656376808919163</v>
      </c>
      <c r="DQ12" s="14" t="str">
        <f t="shared" si="5"/>
        <v>OK</v>
      </c>
    </row>
    <row r="13" spans="1:121" s="24" customFormat="1" ht="14.25" customHeight="1" x14ac:dyDescent="0.25">
      <c r="A13" s="35" t="s">
        <v>2805</v>
      </c>
      <c r="B13" s="35" t="s">
        <v>2806</v>
      </c>
      <c r="C13" s="96">
        <v>445763034.29000002</v>
      </c>
      <c r="D13" s="96">
        <v>448535000</v>
      </c>
      <c r="E13" s="96">
        <v>224267500</v>
      </c>
      <c r="F13" s="96">
        <v>223439295.74000001</v>
      </c>
      <c r="G13" s="96">
        <v>-828204.26</v>
      </c>
      <c r="H13" s="96">
        <v>-0.36929303621790943</v>
      </c>
      <c r="I13" s="94" t="s">
        <v>2890</v>
      </c>
      <c r="J13" s="96">
        <v>176733707.96000001</v>
      </c>
      <c r="K13" s="96">
        <v>176000000</v>
      </c>
      <c r="L13" s="96">
        <v>88000000</v>
      </c>
      <c r="M13" s="96">
        <v>88365075.359999999</v>
      </c>
      <c r="N13" s="96">
        <v>365075.36</v>
      </c>
      <c r="O13" s="96">
        <v>0.41485836363636364</v>
      </c>
      <c r="P13" s="94" t="s">
        <v>2889</v>
      </c>
      <c r="Q13" s="96">
        <v>50387902.520000003</v>
      </c>
      <c r="R13" s="96">
        <v>51940820</v>
      </c>
      <c r="S13" s="96">
        <v>25970410</v>
      </c>
      <c r="T13" s="96">
        <v>24082781.5</v>
      </c>
      <c r="U13" s="96">
        <v>-1887628.5</v>
      </c>
      <c r="V13" s="96">
        <v>-7.2683815927434337</v>
      </c>
      <c r="W13" s="94" t="s">
        <v>2890</v>
      </c>
      <c r="X13" s="96">
        <v>37513869.57</v>
      </c>
      <c r="Y13" s="96">
        <v>39252360</v>
      </c>
      <c r="Z13" s="96">
        <v>19626180</v>
      </c>
      <c r="AA13" s="96">
        <v>18181905.84</v>
      </c>
      <c r="AB13" s="96">
        <v>-1444274.16</v>
      </c>
      <c r="AC13" s="96">
        <v>-7.3589163046502177</v>
      </c>
      <c r="AD13" s="94" t="s">
        <v>2890</v>
      </c>
      <c r="AE13" s="96">
        <v>32547092.940000001</v>
      </c>
      <c r="AF13" s="96">
        <v>33635407.68</v>
      </c>
      <c r="AG13" s="96">
        <v>16817703.84</v>
      </c>
      <c r="AH13" s="96">
        <v>17798177.100000001</v>
      </c>
      <c r="AI13" s="96">
        <v>980473.26</v>
      </c>
      <c r="AJ13" s="96">
        <v>5.8300066960865218</v>
      </c>
      <c r="AK13" s="94" t="s">
        <v>2889</v>
      </c>
      <c r="AL13" s="96">
        <v>37847140</v>
      </c>
      <c r="AM13" s="96">
        <v>38688800</v>
      </c>
      <c r="AN13" s="96">
        <v>19344400</v>
      </c>
      <c r="AO13" s="96">
        <v>19129740</v>
      </c>
      <c r="AP13" s="96">
        <v>-214660</v>
      </c>
      <c r="AQ13" s="96">
        <v>-1.1096751514650234</v>
      </c>
      <c r="AR13" s="94" t="s">
        <v>2890</v>
      </c>
      <c r="AS13" s="96">
        <v>76359047.620000005</v>
      </c>
      <c r="AT13" s="96">
        <v>81000000</v>
      </c>
      <c r="AU13" s="96">
        <v>40500000</v>
      </c>
      <c r="AV13" s="96">
        <v>37328786.939999998</v>
      </c>
      <c r="AW13" s="96">
        <v>-3171213.06</v>
      </c>
      <c r="AX13" s="96">
        <v>-7.8301557037037037</v>
      </c>
      <c r="AY13" s="94" t="s">
        <v>2890</v>
      </c>
      <c r="AZ13" s="96">
        <v>37221874.210000001</v>
      </c>
      <c r="BA13" s="96">
        <v>28823800</v>
      </c>
      <c r="BB13" s="96">
        <v>14411900</v>
      </c>
      <c r="BC13" s="96">
        <v>18030585.649999999</v>
      </c>
      <c r="BD13" s="96">
        <v>3618685.65</v>
      </c>
      <c r="BE13" s="96">
        <v>25.109011650094715</v>
      </c>
      <c r="BF13" s="94" t="s">
        <v>2889</v>
      </c>
      <c r="BG13" s="96">
        <v>38816613.329999998</v>
      </c>
      <c r="BH13" s="96">
        <v>39431331.539999999</v>
      </c>
      <c r="BI13" s="96">
        <v>19715665.77</v>
      </c>
      <c r="BJ13" s="96">
        <v>18799082.239999998</v>
      </c>
      <c r="BK13" s="96">
        <v>-916583.53</v>
      </c>
      <c r="BL13" s="96">
        <v>-4.6490113024471302</v>
      </c>
      <c r="BM13" s="94" t="s">
        <v>2890</v>
      </c>
      <c r="BN13" s="96">
        <v>39018210.659999996</v>
      </c>
      <c r="BO13" s="96">
        <v>39000000</v>
      </c>
      <c r="BP13" s="96">
        <v>19500000</v>
      </c>
      <c r="BQ13" s="96">
        <v>19586920.699999999</v>
      </c>
      <c r="BR13" s="96">
        <v>86920.7</v>
      </c>
      <c r="BS13" s="96">
        <v>0.44574717948717946</v>
      </c>
      <c r="BT13" s="94" t="s">
        <v>2889</v>
      </c>
      <c r="BU13" s="96">
        <v>42297321.170000002</v>
      </c>
      <c r="BV13" s="96">
        <v>45119400</v>
      </c>
      <c r="BW13" s="96">
        <v>22559700</v>
      </c>
      <c r="BX13" s="96">
        <v>20840845.5</v>
      </c>
      <c r="BY13" s="96">
        <v>-1718854.5</v>
      </c>
      <c r="BZ13" s="96">
        <v>-7.6191372225694494</v>
      </c>
      <c r="CA13" s="94" t="s">
        <v>2890</v>
      </c>
      <c r="CB13" s="96">
        <v>52578199.039999999</v>
      </c>
      <c r="CC13" s="96">
        <v>53232768.75</v>
      </c>
      <c r="CD13" s="96">
        <v>26616384.375</v>
      </c>
      <c r="CE13" s="96">
        <v>23051834.809999999</v>
      </c>
      <c r="CF13" s="96">
        <v>-3564549.5649999999</v>
      </c>
      <c r="CG13" s="96">
        <v>-13.392313226239994</v>
      </c>
      <c r="CH13" s="94" t="s">
        <v>2890</v>
      </c>
      <c r="CI13" s="96">
        <v>20895229.57</v>
      </c>
      <c r="CJ13" s="96">
        <v>21554000</v>
      </c>
      <c r="CK13" s="96">
        <v>10777000</v>
      </c>
      <c r="CL13" s="96">
        <v>10387430.17</v>
      </c>
      <c r="CM13" s="96">
        <v>-389569.83</v>
      </c>
      <c r="CN13" s="96">
        <v>-3.6148262967430642</v>
      </c>
      <c r="CO13" s="94" t="s">
        <v>2890</v>
      </c>
      <c r="CP13" s="96">
        <v>41116754.859999999</v>
      </c>
      <c r="CQ13" s="96">
        <v>42462733.700000003</v>
      </c>
      <c r="CR13" s="96">
        <v>21231366.850000001</v>
      </c>
      <c r="CS13" s="96">
        <v>21304524.710000001</v>
      </c>
      <c r="CT13" s="96">
        <v>73157.86</v>
      </c>
      <c r="CU13" s="96">
        <v>0.3445744238553346</v>
      </c>
      <c r="CV13" s="94" t="s">
        <v>2889</v>
      </c>
      <c r="CW13" s="96">
        <v>25616720</v>
      </c>
      <c r="CX13" s="96">
        <v>24750000</v>
      </c>
      <c r="CY13" s="96">
        <v>12375000</v>
      </c>
      <c r="CZ13" s="96">
        <v>14098240</v>
      </c>
      <c r="DA13" s="96">
        <v>1723240</v>
      </c>
      <c r="DB13" s="96">
        <v>13.925171717171716</v>
      </c>
      <c r="DC13" s="94" t="s">
        <v>2889</v>
      </c>
      <c r="DD13" s="96">
        <v>30260610.93</v>
      </c>
      <c r="DE13" s="96">
        <v>31995000</v>
      </c>
      <c r="DF13" s="96">
        <v>15997500</v>
      </c>
      <c r="DG13" s="96">
        <v>14255219.130000001</v>
      </c>
      <c r="DH13" s="96">
        <v>-1742280.87</v>
      </c>
      <c r="DI13" s="96">
        <v>-10.890957149554618</v>
      </c>
      <c r="DJ13" s="94" t="s">
        <v>2890</v>
      </c>
      <c r="DK13" s="14">
        <f t="shared" si="1"/>
        <v>1184973328.6700001</v>
      </c>
      <c r="DL13" s="14">
        <f t="shared" si="0"/>
        <v>1195421421.6699998</v>
      </c>
      <c r="DM13" s="14">
        <f t="shared" si="0"/>
        <v>597710710.83499992</v>
      </c>
      <c r="DN13" s="14">
        <f t="shared" si="2"/>
        <v>588680445.38999999</v>
      </c>
      <c r="DO13" s="14">
        <f t="shared" si="3"/>
        <v>-9030265.4449999332</v>
      </c>
      <c r="DP13" s="14">
        <f t="shared" si="4"/>
        <v>-1.5108087041613629</v>
      </c>
      <c r="DQ13" s="14" t="str">
        <f t="shared" si="5"/>
        <v>Not OK</v>
      </c>
    </row>
    <row r="14" spans="1:121" s="24" customFormat="1" ht="14.25" customHeight="1" x14ac:dyDescent="0.25">
      <c r="A14" s="35" t="s">
        <v>2807</v>
      </c>
      <c r="B14" s="35" t="s">
        <v>2808</v>
      </c>
      <c r="C14" s="96">
        <v>126232531.8</v>
      </c>
      <c r="D14" s="96">
        <v>119200000</v>
      </c>
      <c r="E14" s="96">
        <v>59600000</v>
      </c>
      <c r="F14" s="96">
        <v>51445110.379999995</v>
      </c>
      <c r="G14" s="96">
        <v>-8154889.6200000001</v>
      </c>
      <c r="H14" s="96">
        <v>-13.682700704697986</v>
      </c>
      <c r="I14" s="94" t="s">
        <v>2890</v>
      </c>
      <c r="J14" s="96">
        <v>38297319.840000004</v>
      </c>
      <c r="K14" s="96">
        <v>40876000</v>
      </c>
      <c r="L14" s="96">
        <v>20438000</v>
      </c>
      <c r="M14" s="96">
        <v>21859260.350000001</v>
      </c>
      <c r="N14" s="96">
        <v>1421260.35</v>
      </c>
      <c r="O14" s="96">
        <v>6.9540089539093843</v>
      </c>
      <c r="P14" s="94" t="s">
        <v>2889</v>
      </c>
      <c r="Q14" s="96">
        <v>25467287.859999999</v>
      </c>
      <c r="R14" s="96">
        <v>24775617</v>
      </c>
      <c r="S14" s="96">
        <v>12387808.5</v>
      </c>
      <c r="T14" s="96">
        <v>4952934.17</v>
      </c>
      <c r="U14" s="96">
        <v>-7434874.3300000001</v>
      </c>
      <c r="V14" s="96">
        <v>-60.017672455947306</v>
      </c>
      <c r="W14" s="94" t="s">
        <v>2890</v>
      </c>
      <c r="X14" s="96">
        <v>12547720.210000001</v>
      </c>
      <c r="Y14" s="96">
        <v>9949135.5999999996</v>
      </c>
      <c r="Z14" s="96">
        <v>4974567.8</v>
      </c>
      <c r="AA14" s="96">
        <v>3569521.99</v>
      </c>
      <c r="AB14" s="96">
        <v>-1405045.81</v>
      </c>
      <c r="AC14" s="96">
        <v>-28.244580564365815</v>
      </c>
      <c r="AD14" s="94" t="s">
        <v>2890</v>
      </c>
      <c r="AE14" s="96">
        <v>14134713.939999999</v>
      </c>
      <c r="AF14" s="96">
        <v>12923187.060000001</v>
      </c>
      <c r="AG14" s="96">
        <v>6461593.5300000003</v>
      </c>
      <c r="AH14" s="96">
        <v>11071784.140000001</v>
      </c>
      <c r="AI14" s="96">
        <v>4610190.6100000003</v>
      </c>
      <c r="AJ14" s="96">
        <v>71.347579952154618</v>
      </c>
      <c r="AK14" s="94" t="s">
        <v>2889</v>
      </c>
      <c r="AL14" s="96">
        <v>10484784.859999999</v>
      </c>
      <c r="AM14" s="96">
        <v>16573800</v>
      </c>
      <c r="AN14" s="96">
        <v>8286900</v>
      </c>
      <c r="AO14" s="96">
        <v>2876046.16</v>
      </c>
      <c r="AP14" s="96">
        <v>-5410853.8399999999</v>
      </c>
      <c r="AQ14" s="96">
        <v>-65.29406460799575</v>
      </c>
      <c r="AR14" s="94" t="s">
        <v>2890</v>
      </c>
      <c r="AS14" s="96">
        <v>36242864.880000003</v>
      </c>
      <c r="AT14" s="96">
        <v>40000000</v>
      </c>
      <c r="AU14" s="96">
        <v>20000000</v>
      </c>
      <c r="AV14" s="96">
        <v>10532308.6</v>
      </c>
      <c r="AW14" s="96">
        <v>-9467691.4000000004</v>
      </c>
      <c r="AX14" s="96">
        <v>-47.338456999999998</v>
      </c>
      <c r="AY14" s="94" t="s">
        <v>2890</v>
      </c>
      <c r="AZ14" s="96">
        <v>14012497.68</v>
      </c>
      <c r="BA14" s="96">
        <v>8435000</v>
      </c>
      <c r="BB14" s="96">
        <v>4217500</v>
      </c>
      <c r="BC14" s="96">
        <v>5091849.1100000003</v>
      </c>
      <c r="BD14" s="96">
        <v>874349.11</v>
      </c>
      <c r="BE14" s="96">
        <v>20.731454890337879</v>
      </c>
      <c r="BF14" s="94" t="s">
        <v>2889</v>
      </c>
      <c r="BG14" s="96">
        <v>13741473.050000001</v>
      </c>
      <c r="BH14" s="96">
        <v>16418449.73</v>
      </c>
      <c r="BI14" s="96">
        <v>8209224.8650000002</v>
      </c>
      <c r="BJ14" s="96">
        <v>3157494.54</v>
      </c>
      <c r="BK14" s="96">
        <v>-5051730.3250000002</v>
      </c>
      <c r="BL14" s="96">
        <v>-61.537238997289911</v>
      </c>
      <c r="BM14" s="94" t="s">
        <v>2890</v>
      </c>
      <c r="BN14" s="96">
        <v>16186481.800000001</v>
      </c>
      <c r="BO14" s="96">
        <v>14438000</v>
      </c>
      <c r="BP14" s="96">
        <v>7219000</v>
      </c>
      <c r="BQ14" s="96">
        <v>3126841.13</v>
      </c>
      <c r="BR14" s="96">
        <v>-4092158.87</v>
      </c>
      <c r="BS14" s="96">
        <v>-56.685951932400613</v>
      </c>
      <c r="BT14" s="94" t="s">
        <v>2890</v>
      </c>
      <c r="BU14" s="96">
        <v>14873865.279999999</v>
      </c>
      <c r="BV14" s="96">
        <v>4540846</v>
      </c>
      <c r="BW14" s="96">
        <v>2270423</v>
      </c>
      <c r="BX14" s="96">
        <v>3693997.7800000003</v>
      </c>
      <c r="BY14" s="96">
        <v>1423574.78</v>
      </c>
      <c r="BZ14" s="96">
        <v>62.700861469426627</v>
      </c>
      <c r="CA14" s="94" t="s">
        <v>2889</v>
      </c>
      <c r="CB14" s="96">
        <v>31206813</v>
      </c>
      <c r="CC14" s="96">
        <v>33766217.530000001</v>
      </c>
      <c r="CD14" s="96">
        <v>16883108.765000001</v>
      </c>
      <c r="CE14" s="96">
        <v>10055483.140000001</v>
      </c>
      <c r="CF14" s="96">
        <v>-6827625.625</v>
      </c>
      <c r="CG14" s="96">
        <v>-40.440571224383746</v>
      </c>
      <c r="CH14" s="94" t="s">
        <v>2890</v>
      </c>
      <c r="CI14" s="96">
        <v>8221550.7800000003</v>
      </c>
      <c r="CJ14" s="96">
        <v>7390000</v>
      </c>
      <c r="CK14" s="96">
        <v>3695000</v>
      </c>
      <c r="CL14" s="96">
        <v>1335360.02</v>
      </c>
      <c r="CM14" s="96">
        <v>-2359639.98</v>
      </c>
      <c r="CN14" s="96">
        <v>-63.860351285520977</v>
      </c>
      <c r="CO14" s="94" t="s">
        <v>2890</v>
      </c>
      <c r="CP14" s="96">
        <v>21327924.82</v>
      </c>
      <c r="CQ14" s="96">
        <v>9346255.6099999994</v>
      </c>
      <c r="CR14" s="96">
        <v>4673127.8049999997</v>
      </c>
      <c r="CS14" s="96">
        <v>4762682.51</v>
      </c>
      <c r="CT14" s="96">
        <v>89554.705000000002</v>
      </c>
      <c r="CU14" s="96">
        <v>1.9163761133213861</v>
      </c>
      <c r="CV14" s="94" t="s">
        <v>2889</v>
      </c>
      <c r="CW14" s="96">
        <v>11929548.810000001</v>
      </c>
      <c r="CX14" s="96">
        <v>5630000</v>
      </c>
      <c r="CY14" s="96">
        <v>2815000</v>
      </c>
      <c r="CZ14" s="96">
        <v>2605383.6</v>
      </c>
      <c r="DA14" s="96">
        <v>-209616.4</v>
      </c>
      <c r="DB14" s="96">
        <v>-7.4464085257548849</v>
      </c>
      <c r="DC14" s="94" t="s">
        <v>2890</v>
      </c>
      <c r="DD14" s="96">
        <v>4361132.88</v>
      </c>
      <c r="DE14" s="96">
        <v>4400000</v>
      </c>
      <c r="DF14" s="96">
        <v>2200000</v>
      </c>
      <c r="DG14" s="96">
        <v>2218660.04</v>
      </c>
      <c r="DH14" s="96">
        <v>18660.04</v>
      </c>
      <c r="DI14" s="96">
        <v>0.84818363636363647</v>
      </c>
      <c r="DJ14" s="94" t="s">
        <v>2889</v>
      </c>
      <c r="DK14" s="14">
        <f t="shared" si="1"/>
        <v>399268511.48999995</v>
      </c>
      <c r="DL14" s="14">
        <f t="shared" si="0"/>
        <v>368662508.52999997</v>
      </c>
      <c r="DM14" s="14">
        <f t="shared" si="0"/>
        <v>184331254.26499999</v>
      </c>
      <c r="DN14" s="14">
        <f t="shared" si="2"/>
        <v>142354717.65999997</v>
      </c>
      <c r="DO14" s="14">
        <f t="shared" si="3"/>
        <v>-41976536.605000019</v>
      </c>
      <c r="DP14" s="14">
        <f t="shared" si="4"/>
        <v>-22.772338186693684</v>
      </c>
      <c r="DQ14" s="14" t="str">
        <f t="shared" si="5"/>
        <v>Not OK</v>
      </c>
    </row>
    <row r="15" spans="1:121" s="24" customFormat="1" ht="14.25" customHeight="1" x14ac:dyDescent="0.25">
      <c r="A15" s="36" t="s">
        <v>2870</v>
      </c>
      <c r="B15" s="36" t="s">
        <v>2871</v>
      </c>
      <c r="C15" s="96">
        <v>0</v>
      </c>
      <c r="D15" s="97"/>
      <c r="E15" s="97"/>
      <c r="F15" s="96">
        <v>0</v>
      </c>
      <c r="G15" s="97"/>
      <c r="H15" s="97"/>
      <c r="I15" s="94" t="s">
        <v>2895</v>
      </c>
      <c r="J15" s="96">
        <v>0</v>
      </c>
      <c r="K15" s="97"/>
      <c r="L15" s="97"/>
      <c r="M15" s="96">
        <v>0</v>
      </c>
      <c r="N15" s="97"/>
      <c r="O15" s="97"/>
      <c r="P15" s="94" t="s">
        <v>2895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7"/>
      <c r="W15" s="94" t="s">
        <v>2889</v>
      </c>
      <c r="X15" s="96">
        <v>0</v>
      </c>
      <c r="Y15" s="97"/>
      <c r="Z15" s="97"/>
      <c r="AA15" s="96">
        <v>0</v>
      </c>
      <c r="AB15" s="97"/>
      <c r="AC15" s="97"/>
      <c r="AD15" s="94" t="s">
        <v>2895</v>
      </c>
      <c r="AE15" s="96">
        <v>0</v>
      </c>
      <c r="AF15" s="97"/>
      <c r="AG15" s="97"/>
      <c r="AH15" s="96">
        <v>0</v>
      </c>
      <c r="AI15" s="97"/>
      <c r="AJ15" s="97"/>
      <c r="AK15" s="94" t="s">
        <v>2895</v>
      </c>
      <c r="AL15" s="96">
        <v>0</v>
      </c>
      <c r="AM15" s="97"/>
      <c r="AN15" s="97"/>
      <c r="AO15" s="96">
        <v>0</v>
      </c>
      <c r="AP15" s="97"/>
      <c r="AQ15" s="97"/>
      <c r="AR15" s="94" t="s">
        <v>2895</v>
      </c>
      <c r="AS15" s="96">
        <v>0</v>
      </c>
      <c r="AT15" s="97"/>
      <c r="AU15" s="97"/>
      <c r="AV15" s="96">
        <v>0</v>
      </c>
      <c r="AW15" s="97"/>
      <c r="AX15" s="97"/>
      <c r="AY15" s="94" t="s">
        <v>2895</v>
      </c>
      <c r="AZ15" s="96">
        <v>0</v>
      </c>
      <c r="BA15" s="97"/>
      <c r="BB15" s="97"/>
      <c r="BC15" s="96">
        <v>0</v>
      </c>
      <c r="BD15" s="97"/>
      <c r="BE15" s="97"/>
      <c r="BF15" s="94" t="s">
        <v>2895</v>
      </c>
      <c r="BG15" s="96">
        <v>0</v>
      </c>
      <c r="BH15" s="97"/>
      <c r="BI15" s="97"/>
      <c r="BJ15" s="96">
        <v>0</v>
      </c>
      <c r="BK15" s="97"/>
      <c r="BL15" s="97"/>
      <c r="BM15" s="94" t="s">
        <v>2895</v>
      </c>
      <c r="BN15" s="96">
        <v>0</v>
      </c>
      <c r="BO15" s="97"/>
      <c r="BP15" s="97"/>
      <c r="BQ15" s="96">
        <v>0</v>
      </c>
      <c r="BR15" s="97"/>
      <c r="BS15" s="97"/>
      <c r="BT15" s="94" t="s">
        <v>2895</v>
      </c>
      <c r="BU15" s="96">
        <v>0</v>
      </c>
      <c r="BV15" s="97"/>
      <c r="BW15" s="97"/>
      <c r="BX15" s="96">
        <v>0</v>
      </c>
      <c r="BY15" s="97"/>
      <c r="BZ15" s="97"/>
      <c r="CA15" s="94" t="s">
        <v>2895</v>
      </c>
      <c r="CB15" s="96">
        <v>0</v>
      </c>
      <c r="CC15" s="96">
        <v>0</v>
      </c>
      <c r="CD15" s="96">
        <v>0</v>
      </c>
      <c r="CE15" s="96">
        <v>0</v>
      </c>
      <c r="CF15" s="96">
        <v>0</v>
      </c>
      <c r="CG15" s="97"/>
      <c r="CH15" s="94" t="s">
        <v>2889</v>
      </c>
      <c r="CI15" s="96">
        <v>0</v>
      </c>
      <c r="CJ15" s="97"/>
      <c r="CK15" s="97"/>
      <c r="CL15" s="96">
        <v>0</v>
      </c>
      <c r="CM15" s="97"/>
      <c r="CN15" s="97"/>
      <c r="CO15" s="94" t="s">
        <v>2895</v>
      </c>
      <c r="CP15" s="96">
        <v>0</v>
      </c>
      <c r="CQ15" s="97"/>
      <c r="CR15" s="97"/>
      <c r="CS15" s="96">
        <v>0</v>
      </c>
      <c r="CT15" s="97"/>
      <c r="CU15" s="97"/>
      <c r="CV15" s="94" t="s">
        <v>2895</v>
      </c>
      <c r="CW15" s="96">
        <v>0</v>
      </c>
      <c r="CX15" s="96">
        <v>0</v>
      </c>
      <c r="CY15" s="96">
        <v>0</v>
      </c>
      <c r="CZ15" s="96">
        <v>0</v>
      </c>
      <c r="DA15" s="96">
        <v>0</v>
      </c>
      <c r="DB15" s="97"/>
      <c r="DC15" s="94" t="s">
        <v>2889</v>
      </c>
      <c r="DD15" s="96">
        <v>0</v>
      </c>
      <c r="DE15" s="97"/>
      <c r="DF15" s="97"/>
      <c r="DG15" s="96">
        <v>0</v>
      </c>
      <c r="DH15" s="97"/>
      <c r="DI15" s="97"/>
      <c r="DJ15" s="94" t="s">
        <v>2895</v>
      </c>
      <c r="DK15" s="14">
        <f t="shared" si="1"/>
        <v>0</v>
      </c>
      <c r="DL15" s="14">
        <f t="shared" si="0"/>
        <v>0</v>
      </c>
      <c r="DM15" s="14">
        <f t="shared" si="0"/>
        <v>0</v>
      </c>
      <c r="DN15" s="14">
        <f t="shared" si="2"/>
        <v>0</v>
      </c>
      <c r="DO15" s="14">
        <f t="shared" si="3"/>
        <v>0</v>
      </c>
      <c r="DP15" s="14" t="e">
        <f t="shared" si="4"/>
        <v>#DIV/0!</v>
      </c>
      <c r="DQ15" s="14" t="e">
        <f t="shared" si="5"/>
        <v>#DIV/0!</v>
      </c>
    </row>
    <row r="16" spans="1:121" s="24" customFormat="1" ht="14.25" customHeight="1" x14ac:dyDescent="0.25">
      <c r="A16" s="36" t="s">
        <v>2809</v>
      </c>
      <c r="B16" s="35" t="s">
        <v>2810</v>
      </c>
      <c r="C16" s="96">
        <v>34614351.340000004</v>
      </c>
      <c r="D16" s="96">
        <v>31031197.039999999</v>
      </c>
      <c r="E16" s="96">
        <v>15515598.52</v>
      </c>
      <c r="F16" s="96">
        <v>29928197.039999999</v>
      </c>
      <c r="G16" s="96">
        <v>14412598.52</v>
      </c>
      <c r="H16" s="96">
        <v>92.891025128175329</v>
      </c>
      <c r="I16" s="94" t="s">
        <v>2889</v>
      </c>
      <c r="J16" s="96">
        <v>10921052.130000001</v>
      </c>
      <c r="K16" s="96">
        <v>50000000</v>
      </c>
      <c r="L16" s="96">
        <v>25000000</v>
      </c>
      <c r="M16" s="96">
        <v>11436533.41</v>
      </c>
      <c r="N16" s="96">
        <v>-13563466.59</v>
      </c>
      <c r="O16" s="96">
        <v>-54.253866360000004</v>
      </c>
      <c r="P16" s="94" t="s">
        <v>2890</v>
      </c>
      <c r="Q16" s="96">
        <v>4536152.76</v>
      </c>
      <c r="R16" s="96">
        <v>890783.58</v>
      </c>
      <c r="S16" s="96">
        <v>445391.79</v>
      </c>
      <c r="T16" s="96">
        <v>890783.58</v>
      </c>
      <c r="U16" s="96">
        <v>445391.79</v>
      </c>
      <c r="V16" s="96">
        <v>100</v>
      </c>
      <c r="W16" s="94" t="s">
        <v>2889</v>
      </c>
      <c r="X16" s="96">
        <v>1363552.49</v>
      </c>
      <c r="Y16" s="96">
        <v>789869.69</v>
      </c>
      <c r="Z16" s="96">
        <v>394934.84499999997</v>
      </c>
      <c r="AA16" s="96">
        <v>789869.96</v>
      </c>
      <c r="AB16" s="96">
        <v>394935.11499999999</v>
      </c>
      <c r="AC16" s="96">
        <v>100.00006836570725</v>
      </c>
      <c r="AD16" s="94" t="s">
        <v>2889</v>
      </c>
      <c r="AE16" s="96">
        <v>4330666.66</v>
      </c>
      <c r="AF16" s="96">
        <v>548000</v>
      </c>
      <c r="AG16" s="96">
        <v>274000</v>
      </c>
      <c r="AH16" s="96">
        <v>1773214.63</v>
      </c>
      <c r="AI16" s="96">
        <v>1499214.63</v>
      </c>
      <c r="AJ16" s="96">
        <v>547.15862408759119</v>
      </c>
      <c r="AK16" s="94" t="s">
        <v>2889</v>
      </c>
      <c r="AL16" s="96">
        <v>985466.66</v>
      </c>
      <c r="AM16" s="96">
        <v>481400</v>
      </c>
      <c r="AN16" s="96">
        <v>240700</v>
      </c>
      <c r="AO16" s="96">
        <v>481400</v>
      </c>
      <c r="AP16" s="96">
        <v>240700</v>
      </c>
      <c r="AQ16" s="96">
        <v>100</v>
      </c>
      <c r="AR16" s="94" t="s">
        <v>2889</v>
      </c>
      <c r="AS16" s="96">
        <v>4455640</v>
      </c>
      <c r="AT16" s="96">
        <v>9767000</v>
      </c>
      <c r="AU16" s="96">
        <v>4883500</v>
      </c>
      <c r="AV16" s="96">
        <v>9767000</v>
      </c>
      <c r="AW16" s="96">
        <v>4883500</v>
      </c>
      <c r="AX16" s="96">
        <v>100</v>
      </c>
      <c r="AY16" s="94" t="s">
        <v>2889</v>
      </c>
      <c r="AZ16" s="96">
        <v>1387551.57</v>
      </c>
      <c r="BA16" s="96">
        <v>885900</v>
      </c>
      <c r="BB16" s="96">
        <v>442950</v>
      </c>
      <c r="BC16" s="96">
        <v>885900</v>
      </c>
      <c r="BD16" s="96">
        <v>442950</v>
      </c>
      <c r="BE16" s="96">
        <v>100</v>
      </c>
      <c r="BF16" s="94" t="s">
        <v>2889</v>
      </c>
      <c r="BG16" s="96">
        <v>1544459.88</v>
      </c>
      <c r="BH16" s="96">
        <v>954700</v>
      </c>
      <c r="BI16" s="96">
        <v>477350</v>
      </c>
      <c r="BJ16" s="96">
        <v>1084700</v>
      </c>
      <c r="BK16" s="96">
        <v>607350</v>
      </c>
      <c r="BL16" s="96">
        <v>127.23368597465172</v>
      </c>
      <c r="BM16" s="94" t="s">
        <v>2889</v>
      </c>
      <c r="BN16" s="96">
        <v>1186577.21</v>
      </c>
      <c r="BO16" s="96">
        <v>659000</v>
      </c>
      <c r="BP16" s="96">
        <v>329500</v>
      </c>
      <c r="BQ16" s="96">
        <v>659000</v>
      </c>
      <c r="BR16" s="96">
        <v>329500</v>
      </c>
      <c r="BS16" s="96">
        <v>100</v>
      </c>
      <c r="BT16" s="94" t="s">
        <v>2889</v>
      </c>
      <c r="BU16" s="96">
        <v>894397.37</v>
      </c>
      <c r="BV16" s="96">
        <v>10087167.08</v>
      </c>
      <c r="BW16" s="96">
        <v>5043583.54</v>
      </c>
      <c r="BX16" s="96">
        <v>699687.77</v>
      </c>
      <c r="BY16" s="96">
        <v>-4343895.7699999996</v>
      </c>
      <c r="BZ16" s="96">
        <v>-86.127170008172399</v>
      </c>
      <c r="CA16" s="94" t="s">
        <v>2890</v>
      </c>
      <c r="CB16" s="96">
        <v>29606364.530000001</v>
      </c>
      <c r="CC16" s="96">
        <v>24562256.66</v>
      </c>
      <c r="CD16" s="96">
        <v>12281128.33</v>
      </c>
      <c r="CE16" s="96">
        <v>2503656.66</v>
      </c>
      <c r="CF16" s="96">
        <v>-9777471.6699999999</v>
      </c>
      <c r="CG16" s="96">
        <v>-79.613789606903325</v>
      </c>
      <c r="CH16" s="94" t="s">
        <v>2890</v>
      </c>
      <c r="CI16" s="96">
        <v>2017389.29</v>
      </c>
      <c r="CJ16" s="96">
        <v>1925821.29</v>
      </c>
      <c r="CK16" s="96">
        <v>962910.64500000002</v>
      </c>
      <c r="CL16" s="96">
        <v>586821.29</v>
      </c>
      <c r="CM16" s="96">
        <v>-376089.35499999998</v>
      </c>
      <c r="CN16" s="96">
        <v>-39.057555023706279</v>
      </c>
      <c r="CO16" s="94" t="s">
        <v>2890</v>
      </c>
      <c r="CP16" s="96">
        <v>1806638.02</v>
      </c>
      <c r="CQ16" s="96">
        <v>557000</v>
      </c>
      <c r="CR16" s="96">
        <v>278500</v>
      </c>
      <c r="CS16" s="96">
        <v>557000</v>
      </c>
      <c r="CT16" s="96">
        <v>278500</v>
      </c>
      <c r="CU16" s="96">
        <v>100</v>
      </c>
      <c r="CV16" s="94" t="s">
        <v>2889</v>
      </c>
      <c r="CW16" s="96">
        <v>894988.65</v>
      </c>
      <c r="CX16" s="96">
        <v>405634.87</v>
      </c>
      <c r="CY16" s="96">
        <v>202817.435</v>
      </c>
      <c r="CZ16" s="96">
        <v>405634.87</v>
      </c>
      <c r="DA16" s="96">
        <v>202817.435</v>
      </c>
      <c r="DB16" s="96">
        <v>100</v>
      </c>
      <c r="DC16" s="94" t="s">
        <v>2889</v>
      </c>
      <c r="DD16" s="96">
        <v>847626.04</v>
      </c>
      <c r="DE16" s="96">
        <v>175000</v>
      </c>
      <c r="DF16" s="96">
        <v>87500</v>
      </c>
      <c r="DG16" s="96">
        <v>175000</v>
      </c>
      <c r="DH16" s="96">
        <v>87500</v>
      </c>
      <c r="DI16" s="96">
        <v>100</v>
      </c>
      <c r="DJ16" s="94" t="s">
        <v>2889</v>
      </c>
      <c r="DK16" s="14">
        <f t="shared" si="1"/>
        <v>101392874.60000002</v>
      </c>
      <c r="DL16" s="14">
        <f t="shared" si="0"/>
        <v>133720730.20999999</v>
      </c>
      <c r="DM16" s="14">
        <f t="shared" si="0"/>
        <v>66860365.104999997</v>
      </c>
      <c r="DN16" s="14">
        <f t="shared" si="2"/>
        <v>62624399.210000008</v>
      </c>
      <c r="DO16" s="14">
        <f t="shared" si="3"/>
        <v>-4235965.8949999884</v>
      </c>
      <c r="DP16" s="14">
        <f t="shared" si="4"/>
        <v>-6.3355410763128059</v>
      </c>
      <c r="DQ16" s="14" t="str">
        <f t="shared" si="5"/>
        <v>Not OK</v>
      </c>
    </row>
    <row r="17" spans="1:197" s="25" customFormat="1" ht="14.25" customHeight="1" x14ac:dyDescent="0.2">
      <c r="A17" s="23"/>
      <c r="B17" s="23" t="s">
        <v>2811</v>
      </c>
      <c r="C17" s="23">
        <f>SUM(C5:C16)</f>
        <v>1969315671.6699998</v>
      </c>
      <c r="D17" s="23">
        <f>SUM(D5:D16)</f>
        <v>1627566197.04</v>
      </c>
      <c r="E17" s="23">
        <f>SUM(E5:E16)</f>
        <v>813783098.51999998</v>
      </c>
      <c r="F17" s="23">
        <f>SUM(F5:F16)</f>
        <v>853112718.25000012</v>
      </c>
      <c r="G17" s="23">
        <f>F17-E17</f>
        <v>39329619.730000138</v>
      </c>
      <c r="H17" s="23">
        <f>G17/E17*100</f>
        <v>4.8329364177663061</v>
      </c>
      <c r="I17" s="23"/>
      <c r="J17" s="23">
        <f>SUM(J5:J16)</f>
        <v>659576750.97000003</v>
      </c>
      <c r="K17" s="23">
        <f>SUM(K5:K16)</f>
        <v>548126000</v>
      </c>
      <c r="L17" s="23">
        <f>SUM(L5:L16)</f>
        <v>274063000</v>
      </c>
      <c r="M17" s="23">
        <f>SUM(M5:M16)</f>
        <v>298904295.13000005</v>
      </c>
      <c r="N17" s="23">
        <f>M17-L17</f>
        <v>24841295.130000055</v>
      </c>
      <c r="O17" s="23">
        <f t="shared" ref="O17" si="6">N17/L17*100</f>
        <v>9.0640820285846893</v>
      </c>
      <c r="P17" s="23">
        <f>SUM(P5:P16)</f>
        <v>0</v>
      </c>
      <c r="Q17" s="23">
        <f>SUM(Q5:Q16)</f>
        <v>186548551.41000003</v>
      </c>
      <c r="R17" s="23">
        <f>SUM(R5:R16)</f>
        <v>156198177.51000002</v>
      </c>
      <c r="S17" s="23">
        <f>SUM(S5:S16)</f>
        <v>78099088.75500001</v>
      </c>
      <c r="T17" s="23">
        <f>SUM(T5:T16)</f>
        <v>63304774.390000001</v>
      </c>
      <c r="U17" s="23">
        <f t="shared" ref="U17" si="7">T17-S17</f>
        <v>-14794314.36500001</v>
      </c>
      <c r="V17" s="23">
        <f t="shared" ref="V17" si="8">U17/S17*100</f>
        <v>-18.943005098830756</v>
      </c>
      <c r="W17" s="23">
        <f>SUM(W5:W16)</f>
        <v>0</v>
      </c>
      <c r="X17" s="23">
        <f>SUM(X5:X16)</f>
        <v>246862848.57000002</v>
      </c>
      <c r="Y17" s="23">
        <f>SUM(Y5:Y16)</f>
        <v>98478369.289999992</v>
      </c>
      <c r="Z17" s="23">
        <f>SUM(Z5:Z16)</f>
        <v>49239184.644999996</v>
      </c>
      <c r="AA17" s="23">
        <f>SUM(AA5:AA16)</f>
        <v>48707180.810000002</v>
      </c>
      <c r="AB17" s="23">
        <f t="shared" ref="AB17" si="9">AA17-Z17</f>
        <v>-532003.83499999344</v>
      </c>
      <c r="AC17" s="23">
        <f t="shared" ref="AC17" si="10">AB17/Z17*100</f>
        <v>-1.0804481000966695</v>
      </c>
      <c r="AD17" s="23">
        <f>SUM(AD5:AD16)</f>
        <v>0</v>
      </c>
      <c r="AE17" s="23">
        <f>SUM(AE5:AE16)</f>
        <v>134972742.88</v>
      </c>
      <c r="AF17" s="23">
        <f>SUM(AF5:AF16)</f>
        <v>100549165.19999999</v>
      </c>
      <c r="AG17" s="23">
        <f>SUM(AG5:AG16)</f>
        <v>50274582.599999994</v>
      </c>
      <c r="AH17" s="23">
        <f>SUM(AH5:AH16)</f>
        <v>52490425.399999999</v>
      </c>
      <c r="AI17" s="23">
        <f t="shared" ref="AI17" si="11">AH17-AG17</f>
        <v>2215842.8000000045</v>
      </c>
      <c r="AJ17" s="23">
        <f t="shared" ref="AJ17" si="12">AI17/AG17*100</f>
        <v>4.4074812467960793</v>
      </c>
      <c r="AK17" s="23">
        <f>SUM(AK5:AK16)</f>
        <v>0</v>
      </c>
      <c r="AL17" s="23">
        <f>SUM(AL5:AL16)</f>
        <v>93221272.980000004</v>
      </c>
      <c r="AM17" s="23">
        <f>SUM(AM5:AM16)</f>
        <v>83222000</v>
      </c>
      <c r="AN17" s="23">
        <f>SUM(AN5:AN16)</f>
        <v>41611000</v>
      </c>
      <c r="AO17" s="23">
        <f>SUM(AO5:AO16)</f>
        <v>36609557.650000006</v>
      </c>
      <c r="AP17" s="23">
        <f t="shared" ref="AP17" si="13">AO17-AN17</f>
        <v>-5001442.349999994</v>
      </c>
      <c r="AQ17" s="23">
        <f t="shared" ref="AQ17" si="14">AP17/AN17*100</f>
        <v>-12.019519718343693</v>
      </c>
      <c r="AR17" s="23">
        <f>SUM(AR5:AR16)</f>
        <v>0</v>
      </c>
      <c r="AS17" s="23">
        <f>SUM(AS5:AS16)</f>
        <v>469566422.51999998</v>
      </c>
      <c r="AT17" s="23">
        <f>SUM(AT5:AT16)</f>
        <v>290967000</v>
      </c>
      <c r="AU17" s="23">
        <f>SUM(AU5:AU16)</f>
        <v>145483500</v>
      </c>
      <c r="AV17" s="23">
        <f>SUM(AV5:AV16)</f>
        <v>166852438.15999997</v>
      </c>
      <c r="AW17" s="23">
        <f t="shared" ref="AW17" si="15">AV17-AU17</f>
        <v>21368938.159999967</v>
      </c>
      <c r="AX17" s="23">
        <f t="shared" ref="AX17" si="16">AW17/AU17*100</f>
        <v>14.688221110985072</v>
      </c>
      <c r="AY17" s="23">
        <f>SUM(AY5:AY16)</f>
        <v>0</v>
      </c>
      <c r="AZ17" s="23">
        <f>SUM(AZ5:AZ16)</f>
        <v>120813949.11000001</v>
      </c>
      <c r="BA17" s="23">
        <f>SUM(BA5:BA16)</f>
        <v>86847861.5</v>
      </c>
      <c r="BB17" s="23">
        <f>SUM(BB5:BB16)</f>
        <v>43423930.75</v>
      </c>
      <c r="BC17" s="23">
        <f>SUM(BC5:BC16)</f>
        <v>54335352.170000002</v>
      </c>
      <c r="BD17" s="23">
        <f t="shared" ref="BD17" si="17">BC17-BB17</f>
        <v>10911421.420000002</v>
      </c>
      <c r="BE17" s="23">
        <f t="shared" ref="BE17" si="18">BD17/BB17*100</f>
        <v>25.127668618530123</v>
      </c>
      <c r="BF17" s="23">
        <f>SUM(BF5:BF16)</f>
        <v>0</v>
      </c>
      <c r="BG17" s="23">
        <f>SUM(BG5:BG16)</f>
        <v>154244460.59999999</v>
      </c>
      <c r="BH17" s="23">
        <f>SUM(BH5:BH16)</f>
        <v>115625718.76000001</v>
      </c>
      <c r="BI17" s="23">
        <f>SUM(BI5:BI16)</f>
        <v>57812859.380000003</v>
      </c>
      <c r="BJ17" s="23">
        <f>SUM(BJ5:BJ16)</f>
        <v>50786565.999999993</v>
      </c>
      <c r="BK17" s="23">
        <f t="shared" ref="BK17" si="19">BJ17-BI17</f>
        <v>-7026293.3800000101</v>
      </c>
      <c r="BL17" s="23">
        <f t="shared" ref="BL17" si="20">BK17/BI17*100</f>
        <v>-12.1535129992735</v>
      </c>
      <c r="BM17" s="23">
        <f>SUM(BM5:BM16)</f>
        <v>0</v>
      </c>
      <c r="BN17" s="23">
        <f>SUM(BN5:BN16)</f>
        <v>179563048.99000004</v>
      </c>
      <c r="BO17" s="23">
        <f>SUM(BO5:BO16)</f>
        <v>113340000</v>
      </c>
      <c r="BP17" s="23">
        <f>SUM(BP5:BP16)</f>
        <v>56670000</v>
      </c>
      <c r="BQ17" s="23">
        <f>SUM(BQ5:BQ16)</f>
        <v>56302945.350000001</v>
      </c>
      <c r="BR17" s="23">
        <f t="shared" ref="BR17" si="21">BQ17-BP17</f>
        <v>-367054.64999999851</v>
      </c>
      <c r="BS17" s="23">
        <f t="shared" ref="BS17" si="22">BR17/BP17*100</f>
        <v>-0.64770539968236895</v>
      </c>
      <c r="BT17" s="23">
        <f>SUM(BT5:BT16)</f>
        <v>0</v>
      </c>
      <c r="BU17" s="23">
        <f>SUM(BU5:BU16)</f>
        <v>174171999.13000003</v>
      </c>
      <c r="BV17" s="23">
        <f>SUM(BV5:BV16)</f>
        <v>102487413.08</v>
      </c>
      <c r="BW17" s="23">
        <f>SUM(BW5:BW16)</f>
        <v>51243706.539999999</v>
      </c>
      <c r="BX17" s="23">
        <f>SUM(BX5:BX16)</f>
        <v>59098852.360000007</v>
      </c>
      <c r="BY17" s="23">
        <f t="shared" ref="BY17" si="23">BX17-BW17</f>
        <v>7855145.8200000077</v>
      </c>
      <c r="BZ17" s="23">
        <f t="shared" ref="BZ17" si="24">BY17/BW17*100</f>
        <v>15.328996183889254</v>
      </c>
      <c r="CA17" s="23">
        <f>SUM(CA5:CA16)</f>
        <v>0</v>
      </c>
      <c r="CB17" s="23">
        <f>SUM(CB5:CB16)</f>
        <v>257007540.60999998</v>
      </c>
      <c r="CC17" s="23">
        <f>SUM(CC5:CC16)</f>
        <v>243251702.86000001</v>
      </c>
      <c r="CD17" s="23">
        <f>SUM(CD5:CD16)</f>
        <v>121625851.43000001</v>
      </c>
      <c r="CE17" s="23">
        <f>SUM(CE5:CE16)</f>
        <v>119769069.31</v>
      </c>
      <c r="CF17" s="23">
        <f t="shared" ref="CF17" si="25">CE17-CD17</f>
        <v>-1856782.1200000048</v>
      </c>
      <c r="CG17" s="23">
        <f t="shared" ref="CG17" si="26">CF17/CD17*100</f>
        <v>-1.5266344269488208</v>
      </c>
      <c r="CH17" s="23">
        <f>SUM(CH5:CH16)</f>
        <v>0</v>
      </c>
      <c r="CI17" s="23">
        <f>SUM(CI5:CI16)</f>
        <v>69577579.140000001</v>
      </c>
      <c r="CJ17" s="23">
        <f>SUM(CJ5:CJ16)</f>
        <v>49997821.289999999</v>
      </c>
      <c r="CK17" s="23">
        <f>SUM(CK5:CK16)</f>
        <v>24998910.645</v>
      </c>
      <c r="CL17" s="23">
        <f>SUM(CL5:CL16)</f>
        <v>25166317.140000004</v>
      </c>
      <c r="CM17" s="23">
        <f t="shared" ref="CM17" si="27">CL17-CK17</f>
        <v>167406.49500000477</v>
      </c>
      <c r="CN17" s="23">
        <f t="shared" ref="CN17" si="28">CM17/CK17*100</f>
        <v>0.66965515968787837</v>
      </c>
      <c r="CO17" s="23">
        <f>SUM(CO5:CO16)</f>
        <v>0</v>
      </c>
      <c r="CP17" s="23">
        <f>SUM(CP5:CP16)</f>
        <v>240807144.96000001</v>
      </c>
      <c r="CQ17" s="23">
        <f>SUM(CQ5:CQ16)</f>
        <v>127509633.78999999</v>
      </c>
      <c r="CR17" s="23">
        <f>SUM(CR5:CR16)</f>
        <v>63754816.894999996</v>
      </c>
      <c r="CS17" s="23">
        <f>SUM(CS5:CS16)</f>
        <v>63175029.719999984</v>
      </c>
      <c r="CT17" s="23">
        <f t="shared" ref="CT17" si="29">CS17-CR17</f>
        <v>-579787.17500001192</v>
      </c>
      <c r="CU17" s="23">
        <f t="shared" ref="CU17" si="30">CT17/CR17*100</f>
        <v>-0.90940136484884482</v>
      </c>
      <c r="CV17" s="23">
        <f>SUM(CV5:CV16)</f>
        <v>0</v>
      </c>
      <c r="CW17" s="23">
        <f>SUM(CW5:CW16)</f>
        <v>104170525.16000001</v>
      </c>
      <c r="CX17" s="23">
        <f>SUM(CX5:CX16)</f>
        <v>58846634.869999997</v>
      </c>
      <c r="CY17" s="23">
        <f>SUM(CY5:CY16)</f>
        <v>29423317.434999999</v>
      </c>
      <c r="CZ17" s="23">
        <f>SUM(CZ5:CZ16)</f>
        <v>31158135.450000003</v>
      </c>
      <c r="DA17" s="23">
        <f t="shared" ref="DA17" si="31">CZ17-CY17</f>
        <v>1734818.0150000043</v>
      </c>
      <c r="DB17" s="23">
        <f t="shared" ref="DB17" si="32">DA17/CY17*100</f>
        <v>5.8960653190533217</v>
      </c>
      <c r="DC17" s="23">
        <f>SUM(DC5:DC16)</f>
        <v>0</v>
      </c>
      <c r="DD17" s="23">
        <f>SUM(DD5:DD16)</f>
        <v>76213088.63000001</v>
      </c>
      <c r="DE17" s="23">
        <f>SUM(DE5:DE16)</f>
        <v>69766000</v>
      </c>
      <c r="DF17" s="23">
        <f>SUM(DF5:DF16)</f>
        <v>34883000</v>
      </c>
      <c r="DG17" s="23">
        <f>SUM(DG5:DG16)</f>
        <v>31463213.640000001</v>
      </c>
      <c r="DH17" s="84">
        <f t="shared" ref="DH17" si="33">DG17-DF17</f>
        <v>-3419786.3599999994</v>
      </c>
      <c r="DI17" s="84">
        <f t="shared" ref="DI17" si="34">DH17/DF17*100</f>
        <v>-9.8035901728635704</v>
      </c>
      <c r="DJ17" s="23">
        <f>SUM(DJ5:DJ16)</f>
        <v>0</v>
      </c>
      <c r="DK17" s="23">
        <f>SUM(DK5:DK16)</f>
        <v>5136633597.3299999</v>
      </c>
      <c r="DL17" s="23">
        <f>SUM(DL5:DL16)</f>
        <v>3872779695.1899996</v>
      </c>
      <c r="DM17" s="23">
        <f>SUM(DM5:DM16)</f>
        <v>1936389847.5949998</v>
      </c>
      <c r="DN17" s="23">
        <f>SUM(DN5:DN16)</f>
        <v>2011236870.9300003</v>
      </c>
      <c r="DO17" s="23">
        <f t="shared" ref="DO17" si="35">DN17-DM17</f>
        <v>74847023.335000515</v>
      </c>
      <c r="DP17" s="23">
        <f>DO17/DM17*100</f>
        <v>3.8652869115152964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 x14ac:dyDescent="0.25">
      <c r="A18" s="35" t="s">
        <v>2812</v>
      </c>
      <c r="B18" s="35" t="s">
        <v>2813</v>
      </c>
      <c r="C18" s="96">
        <v>349809770.24000001</v>
      </c>
      <c r="D18" s="96">
        <v>300000000</v>
      </c>
      <c r="E18" s="96">
        <v>150000000</v>
      </c>
      <c r="F18" s="96">
        <v>146392818.21000001</v>
      </c>
      <c r="G18" s="96">
        <v>-3607181.79</v>
      </c>
      <c r="H18" s="96">
        <v>-2.4047878599999999</v>
      </c>
      <c r="I18" s="94" t="s">
        <v>2889</v>
      </c>
      <c r="J18" s="96">
        <v>52349580.700000003</v>
      </c>
      <c r="K18" s="96">
        <v>58000000</v>
      </c>
      <c r="L18" s="96">
        <v>29000000</v>
      </c>
      <c r="M18" s="96">
        <v>26140008.530000001</v>
      </c>
      <c r="N18" s="96">
        <v>-2859991.47</v>
      </c>
      <c r="O18" s="96">
        <v>-9.8620395517241377</v>
      </c>
      <c r="P18" s="94" t="s">
        <v>2889</v>
      </c>
      <c r="Q18" s="96">
        <v>10494045.880000001</v>
      </c>
      <c r="R18" s="96">
        <v>9960467.6500000004</v>
      </c>
      <c r="S18" s="96">
        <v>4980233.8250000002</v>
      </c>
      <c r="T18" s="96">
        <v>7872253.2300000004</v>
      </c>
      <c r="U18" s="96">
        <v>2892019.4049999998</v>
      </c>
      <c r="V18" s="96">
        <v>58.069952267753209</v>
      </c>
      <c r="W18" s="94" t="s">
        <v>2890</v>
      </c>
      <c r="X18" s="96">
        <v>8939592.4000000004</v>
      </c>
      <c r="Y18" s="96">
        <v>8266173.8700000001</v>
      </c>
      <c r="Z18" s="96">
        <v>4133086.9350000001</v>
      </c>
      <c r="AA18" s="96">
        <v>4687228.91</v>
      </c>
      <c r="AB18" s="96">
        <v>554141.97499999998</v>
      </c>
      <c r="AC18" s="96">
        <v>13.407459937689406</v>
      </c>
      <c r="AD18" s="94" t="s">
        <v>2890</v>
      </c>
      <c r="AE18" s="96">
        <v>6426600.4400000004</v>
      </c>
      <c r="AF18" s="96">
        <v>10673686.51</v>
      </c>
      <c r="AG18" s="96">
        <v>5336843.2549999999</v>
      </c>
      <c r="AH18" s="96">
        <v>4203379.76</v>
      </c>
      <c r="AI18" s="96">
        <v>-1133463.4950000001</v>
      </c>
      <c r="AJ18" s="96">
        <v>-21.238463279544078</v>
      </c>
      <c r="AK18" s="94" t="s">
        <v>2889</v>
      </c>
      <c r="AL18" s="96">
        <v>5082507.28</v>
      </c>
      <c r="AM18" s="96">
        <v>5500000</v>
      </c>
      <c r="AN18" s="96">
        <v>2750000</v>
      </c>
      <c r="AO18" s="96">
        <v>2739255.75</v>
      </c>
      <c r="AP18" s="96">
        <v>-10744.25</v>
      </c>
      <c r="AQ18" s="96">
        <v>-0.39069999999999999</v>
      </c>
      <c r="AR18" s="94" t="s">
        <v>2889</v>
      </c>
      <c r="AS18" s="96">
        <v>48978153.920000002</v>
      </c>
      <c r="AT18" s="96">
        <v>37497748.619999997</v>
      </c>
      <c r="AU18" s="96">
        <v>18748874.309999999</v>
      </c>
      <c r="AV18" s="96">
        <v>27688540.010000002</v>
      </c>
      <c r="AW18" s="96">
        <v>8939665.6999999993</v>
      </c>
      <c r="AX18" s="96">
        <v>47.681079686111566</v>
      </c>
      <c r="AY18" s="94" t="s">
        <v>2890</v>
      </c>
      <c r="AZ18" s="96">
        <v>10458589.9</v>
      </c>
      <c r="BA18" s="96">
        <v>10390093.449999999</v>
      </c>
      <c r="BB18" s="96">
        <v>5195046.7249999996</v>
      </c>
      <c r="BC18" s="96">
        <v>4346965.8600000003</v>
      </c>
      <c r="BD18" s="96">
        <v>-848080.86499999999</v>
      </c>
      <c r="BE18" s="96">
        <v>-16.324797636925968</v>
      </c>
      <c r="BF18" s="94" t="s">
        <v>2889</v>
      </c>
      <c r="BG18" s="96">
        <v>7507548.5</v>
      </c>
      <c r="BH18" s="96">
        <v>7210368.8300000001</v>
      </c>
      <c r="BI18" s="96">
        <v>3605184.415</v>
      </c>
      <c r="BJ18" s="96">
        <v>4504514.01</v>
      </c>
      <c r="BK18" s="96">
        <v>899329.59499999997</v>
      </c>
      <c r="BL18" s="96">
        <v>24.945453310465396</v>
      </c>
      <c r="BM18" s="94" t="s">
        <v>2890</v>
      </c>
      <c r="BN18" s="96">
        <v>6880477.7300000004</v>
      </c>
      <c r="BO18" s="96">
        <v>13600000</v>
      </c>
      <c r="BP18" s="96">
        <v>6800000</v>
      </c>
      <c r="BQ18" s="96">
        <v>3598808.6</v>
      </c>
      <c r="BR18" s="96">
        <v>-3201191.4</v>
      </c>
      <c r="BS18" s="96">
        <v>-47.076344117647061</v>
      </c>
      <c r="BT18" s="94" t="s">
        <v>2889</v>
      </c>
      <c r="BU18" s="96">
        <v>7411647.9299999997</v>
      </c>
      <c r="BV18" s="96">
        <v>7500000</v>
      </c>
      <c r="BW18" s="96">
        <v>3750000</v>
      </c>
      <c r="BX18" s="96">
        <v>4009451.64</v>
      </c>
      <c r="BY18" s="96">
        <v>259451.64</v>
      </c>
      <c r="BZ18" s="96">
        <v>6.9187104000000001</v>
      </c>
      <c r="CA18" s="94" t="s">
        <v>2890</v>
      </c>
      <c r="CB18" s="96">
        <v>12639306.130000001</v>
      </c>
      <c r="CC18" s="96">
        <v>13930502.41</v>
      </c>
      <c r="CD18" s="96">
        <v>6965251.2050000001</v>
      </c>
      <c r="CE18" s="96">
        <v>9230964.8599999994</v>
      </c>
      <c r="CF18" s="96">
        <v>2265713.6549999998</v>
      </c>
      <c r="CG18" s="96">
        <v>32.528814658882069</v>
      </c>
      <c r="CH18" s="94" t="s">
        <v>2890</v>
      </c>
      <c r="CI18" s="96">
        <v>2173116.09</v>
      </c>
      <c r="CJ18" s="96">
        <v>3000000</v>
      </c>
      <c r="CK18" s="96">
        <v>1500000</v>
      </c>
      <c r="CL18" s="96">
        <v>1544575.57</v>
      </c>
      <c r="CM18" s="96">
        <v>44575.57</v>
      </c>
      <c r="CN18" s="96">
        <v>2.9717046666666667</v>
      </c>
      <c r="CO18" s="94" t="s">
        <v>2890</v>
      </c>
      <c r="CP18" s="96">
        <v>6470195.54</v>
      </c>
      <c r="CQ18" s="96">
        <v>10063873.859999999</v>
      </c>
      <c r="CR18" s="96">
        <v>5031936.93</v>
      </c>
      <c r="CS18" s="96">
        <v>3407037.22</v>
      </c>
      <c r="CT18" s="96">
        <v>-1624899.71</v>
      </c>
      <c r="CU18" s="96">
        <v>-32.291734427601419</v>
      </c>
      <c r="CV18" s="94" t="s">
        <v>2889</v>
      </c>
      <c r="CW18" s="96">
        <v>2284339.54</v>
      </c>
      <c r="CX18" s="96">
        <v>4100000</v>
      </c>
      <c r="CY18" s="96">
        <v>2050000</v>
      </c>
      <c r="CZ18" s="96">
        <v>2157223.92</v>
      </c>
      <c r="DA18" s="96">
        <v>107223.92</v>
      </c>
      <c r="DB18" s="96">
        <v>5.2304351219512197</v>
      </c>
      <c r="DC18" s="94" t="s">
        <v>2890</v>
      </c>
      <c r="DD18" s="96">
        <v>3731337.62</v>
      </c>
      <c r="DE18" s="96">
        <v>3991566.97</v>
      </c>
      <c r="DF18" s="96">
        <v>1995783.4850000001</v>
      </c>
      <c r="DG18" s="96">
        <v>1981360.85</v>
      </c>
      <c r="DH18" s="96">
        <v>-14422.635</v>
      </c>
      <c r="DI18" s="96">
        <v>-0.72265529344231449</v>
      </c>
      <c r="DJ18" s="94" t="s">
        <v>2889</v>
      </c>
      <c r="DK18" s="14">
        <f>C18+J18+Q18+X18+AE18+AL18+AS18+AZ18+BG18+BN18+BU18+CB18+CI18+CP18+CW18+DD18</f>
        <v>541636809.83999991</v>
      </c>
      <c r="DL18" s="14">
        <f>D18+K16+R18+Y18+AF18+AM18+AT18+BA18+BH18+BO18+BV18+CC18+CJ18+CQ18+CX18+DE18</f>
        <v>495684482.17000002</v>
      </c>
      <c r="DM18" s="14">
        <f t="shared" ref="DM18:DM32" si="36">E18+L18+S18+Z18+AG18+AN18+AU18+BB18+BI18+BP18+BW18+CD18+CK18+CR18+CY18+DF18</f>
        <v>251842241.08500001</v>
      </c>
      <c r="DN18" s="14">
        <f>F18+M18+T18+AA18+AH18+AO18+AV18+BC18+BJ18+BQ18+BX18+CE18+CL18+CS18+CZ18+DG18</f>
        <v>254504386.92999992</v>
      </c>
      <c r="DO18" s="14">
        <f t="shared" ref="DO18:DO32" si="37">DN18-DM18</f>
        <v>2662145.8449999094</v>
      </c>
      <c r="DP18" s="14">
        <f>DO18/DM18*100</f>
        <v>1.057068835446632</v>
      </c>
      <c r="DQ18" s="14" t="str">
        <f t="shared" ref="DQ18:DQ32" si="38">IF((DP18&gt;0),"OK","Not OK")</f>
        <v>OK</v>
      </c>
    </row>
    <row r="19" spans="1:197" s="24" customFormat="1" ht="15" customHeight="1" x14ac:dyDescent="0.25">
      <c r="A19" s="35" t="s">
        <v>2814</v>
      </c>
      <c r="B19" s="35" t="s">
        <v>2815</v>
      </c>
      <c r="C19" s="96">
        <v>127724535.5</v>
      </c>
      <c r="D19" s="96">
        <v>110000000</v>
      </c>
      <c r="E19" s="96">
        <v>55000000</v>
      </c>
      <c r="F19" s="96">
        <v>63473927.149999999</v>
      </c>
      <c r="G19" s="96">
        <v>8473927.1500000004</v>
      </c>
      <c r="H19" s="96">
        <v>15.407140272727274</v>
      </c>
      <c r="I19" s="94" t="s">
        <v>2890</v>
      </c>
      <c r="J19" s="96">
        <v>42144200.359999999</v>
      </c>
      <c r="K19" s="96">
        <v>35500000</v>
      </c>
      <c r="L19" s="96">
        <v>17750000</v>
      </c>
      <c r="M19" s="96">
        <v>17696891.73</v>
      </c>
      <c r="N19" s="96">
        <v>-53108.27</v>
      </c>
      <c r="O19" s="96">
        <v>-0.29920152112676057</v>
      </c>
      <c r="P19" s="94" t="s">
        <v>2889</v>
      </c>
      <c r="Q19" s="96">
        <v>4428851.8899999997</v>
      </c>
      <c r="R19" s="96">
        <v>3528985.32</v>
      </c>
      <c r="S19" s="96">
        <v>1764492.66</v>
      </c>
      <c r="T19" s="96">
        <v>2234318.91</v>
      </c>
      <c r="U19" s="96">
        <v>469826.25</v>
      </c>
      <c r="V19" s="96">
        <v>26.626704698221868</v>
      </c>
      <c r="W19" s="94" t="s">
        <v>2890</v>
      </c>
      <c r="X19" s="96">
        <v>1775299.81</v>
      </c>
      <c r="Y19" s="96">
        <v>2649959.7999999998</v>
      </c>
      <c r="Z19" s="96">
        <v>1324979.8999999999</v>
      </c>
      <c r="AA19" s="96">
        <v>1040861.96</v>
      </c>
      <c r="AB19" s="96">
        <v>-284117.94</v>
      </c>
      <c r="AC19" s="96">
        <v>-21.443188685352887</v>
      </c>
      <c r="AD19" s="94" t="s">
        <v>2889</v>
      </c>
      <c r="AE19" s="96">
        <v>2805411.9</v>
      </c>
      <c r="AF19" s="96">
        <v>2097940.9</v>
      </c>
      <c r="AG19" s="96">
        <v>1048970.45</v>
      </c>
      <c r="AH19" s="96">
        <v>931680.02</v>
      </c>
      <c r="AI19" s="96">
        <v>-117290.43</v>
      </c>
      <c r="AJ19" s="96">
        <v>-11.181480851057339</v>
      </c>
      <c r="AK19" s="94" t="s">
        <v>2889</v>
      </c>
      <c r="AL19" s="96">
        <v>1173747.02</v>
      </c>
      <c r="AM19" s="96">
        <v>2000000</v>
      </c>
      <c r="AN19" s="96">
        <v>1000000</v>
      </c>
      <c r="AO19" s="96">
        <v>402621.66</v>
      </c>
      <c r="AP19" s="96">
        <v>-597378.34</v>
      </c>
      <c r="AQ19" s="96">
        <v>-59.737833999999999</v>
      </c>
      <c r="AR19" s="94" t="s">
        <v>2889</v>
      </c>
      <c r="AS19" s="96">
        <v>11073674.140000001</v>
      </c>
      <c r="AT19" s="96">
        <v>26137309.010000002</v>
      </c>
      <c r="AU19" s="96">
        <v>13068654.505000001</v>
      </c>
      <c r="AV19" s="96">
        <v>10477130.93</v>
      </c>
      <c r="AW19" s="96">
        <v>-2591523.5750000002</v>
      </c>
      <c r="AX19" s="96">
        <v>-19.830071825745307</v>
      </c>
      <c r="AY19" s="94" t="s">
        <v>2889</v>
      </c>
      <c r="AZ19" s="96">
        <v>3408120.09</v>
      </c>
      <c r="BA19" s="96">
        <v>3487297.35</v>
      </c>
      <c r="BB19" s="96">
        <v>1743648.675</v>
      </c>
      <c r="BC19" s="96">
        <v>1282193.8999999999</v>
      </c>
      <c r="BD19" s="96">
        <v>-461454.77500000002</v>
      </c>
      <c r="BE19" s="96">
        <v>-26.464894081945722</v>
      </c>
      <c r="BF19" s="94" t="s">
        <v>2889</v>
      </c>
      <c r="BG19" s="96">
        <v>1477936.98</v>
      </c>
      <c r="BH19" s="96">
        <v>2570849.1800000002</v>
      </c>
      <c r="BI19" s="96">
        <v>1285424.5900000001</v>
      </c>
      <c r="BJ19" s="96">
        <v>799827.98</v>
      </c>
      <c r="BK19" s="96">
        <v>-485596.61</v>
      </c>
      <c r="BL19" s="96">
        <v>-37.777137124784581</v>
      </c>
      <c r="BM19" s="94" t="s">
        <v>2889</v>
      </c>
      <c r="BN19" s="96">
        <v>2459204.46</v>
      </c>
      <c r="BO19" s="96">
        <v>4500000</v>
      </c>
      <c r="BP19" s="96">
        <v>2250000</v>
      </c>
      <c r="BQ19" s="96">
        <v>898683.69</v>
      </c>
      <c r="BR19" s="96">
        <v>-1351316.31</v>
      </c>
      <c r="BS19" s="96">
        <v>-60.058502666666669</v>
      </c>
      <c r="BT19" s="94" t="s">
        <v>2889</v>
      </c>
      <c r="BU19" s="96">
        <v>4195369.04</v>
      </c>
      <c r="BV19" s="96">
        <v>1500000</v>
      </c>
      <c r="BW19" s="96">
        <v>750000</v>
      </c>
      <c r="BX19" s="96">
        <v>1739346.47</v>
      </c>
      <c r="BY19" s="96">
        <v>989346.47</v>
      </c>
      <c r="BZ19" s="96">
        <v>131.91286266666665</v>
      </c>
      <c r="CA19" s="94" t="s">
        <v>2890</v>
      </c>
      <c r="CB19" s="96">
        <v>9934079.8599999994</v>
      </c>
      <c r="CC19" s="96">
        <v>5537803.0999999996</v>
      </c>
      <c r="CD19" s="96">
        <v>2768901.55</v>
      </c>
      <c r="CE19" s="96">
        <v>3543275.67</v>
      </c>
      <c r="CF19" s="96">
        <v>774374.12</v>
      </c>
      <c r="CG19" s="96">
        <v>27.966834718265801</v>
      </c>
      <c r="CH19" s="94" t="s">
        <v>2890</v>
      </c>
      <c r="CI19" s="96">
        <v>537307.06000000006</v>
      </c>
      <c r="CJ19" s="96">
        <v>600000</v>
      </c>
      <c r="CK19" s="96">
        <v>300000</v>
      </c>
      <c r="CL19" s="96">
        <v>209284.33</v>
      </c>
      <c r="CM19" s="96">
        <v>-90715.67</v>
      </c>
      <c r="CN19" s="96">
        <v>-30.238556666666668</v>
      </c>
      <c r="CO19" s="94" t="s">
        <v>2889</v>
      </c>
      <c r="CP19" s="96">
        <v>8094761.1699999999</v>
      </c>
      <c r="CQ19" s="96">
        <v>3140593.44</v>
      </c>
      <c r="CR19" s="96">
        <v>1570296.72</v>
      </c>
      <c r="CS19" s="96">
        <v>1587130.51</v>
      </c>
      <c r="CT19" s="96">
        <v>16833.79</v>
      </c>
      <c r="CU19" s="96">
        <v>1.0720133198775323</v>
      </c>
      <c r="CV19" s="94" t="s">
        <v>2890</v>
      </c>
      <c r="CW19" s="96">
        <v>1341986.98</v>
      </c>
      <c r="CX19" s="96">
        <v>1700000</v>
      </c>
      <c r="CY19" s="96">
        <v>850000</v>
      </c>
      <c r="CZ19" s="96">
        <v>1104418.58</v>
      </c>
      <c r="DA19" s="96">
        <v>254418.58</v>
      </c>
      <c r="DB19" s="96">
        <v>29.931597647058823</v>
      </c>
      <c r="DC19" s="94" t="s">
        <v>2890</v>
      </c>
      <c r="DD19" s="96">
        <v>1032086.52</v>
      </c>
      <c r="DE19" s="96">
        <v>959255.65</v>
      </c>
      <c r="DF19" s="96">
        <v>479627.82500000001</v>
      </c>
      <c r="DG19" s="96">
        <v>929252.69</v>
      </c>
      <c r="DH19" s="96">
        <v>449624.86499999999</v>
      </c>
      <c r="DI19" s="96">
        <v>93.744533065820363</v>
      </c>
      <c r="DJ19" s="94" t="s">
        <v>2890</v>
      </c>
      <c r="DK19" s="14">
        <f t="shared" ref="DK19:DK31" si="39">C19+J18+Q19+X19+AE19+AL19+AS19+AZ19+BG19+BN19+BU19+CB19+CI19+CP19+CW19+DD19</f>
        <v>233811953.11999997</v>
      </c>
      <c r="DL19" s="14">
        <f t="shared" ref="DL19:DL31" si="40">D19+K18+R19+Y19+AF19+AM19+AT19+BA19+BH19+BO19+BV19+CC19+CJ19+CQ19+CX19+DE19</f>
        <v>228409993.75</v>
      </c>
      <c r="DM19" s="14">
        <f t="shared" si="36"/>
        <v>102954996.875</v>
      </c>
      <c r="DN19" s="14">
        <f t="shared" ref="DN19:DN32" si="41">F19+M19+T19+AA19+AH19+AO19+AV19+BC19+BJ19+BQ19+BX19+CE19+CL19+CS19+CZ19+DG19</f>
        <v>108350846.17999999</v>
      </c>
      <c r="DO19" s="14">
        <f t="shared" si="37"/>
        <v>5395849.3049999923</v>
      </c>
      <c r="DP19" s="14">
        <f t="shared" ref="DP19:DP32" si="42">DO19/DM19*100</f>
        <v>5.2409785525526411</v>
      </c>
      <c r="DQ19" s="14" t="str">
        <f t="shared" si="38"/>
        <v>OK</v>
      </c>
    </row>
    <row r="20" spans="1:197" s="24" customFormat="1" ht="15" customHeight="1" x14ac:dyDescent="0.25">
      <c r="A20" s="35" t="s">
        <v>2816</v>
      </c>
      <c r="B20" s="35" t="s">
        <v>2817</v>
      </c>
      <c r="C20" s="96">
        <v>922285.37</v>
      </c>
      <c r="D20" s="96">
        <v>1500000</v>
      </c>
      <c r="E20" s="96">
        <v>750000</v>
      </c>
      <c r="F20" s="96">
        <v>496459.07</v>
      </c>
      <c r="G20" s="96">
        <v>-253540.93</v>
      </c>
      <c r="H20" s="96">
        <v>-33.805457333333329</v>
      </c>
      <c r="I20" s="94" t="s">
        <v>2889</v>
      </c>
      <c r="J20" s="96">
        <v>274110.40000000002</v>
      </c>
      <c r="K20" s="96">
        <v>500000</v>
      </c>
      <c r="L20" s="96">
        <v>250000</v>
      </c>
      <c r="M20" s="96">
        <v>533047.39</v>
      </c>
      <c r="N20" s="96">
        <v>283047.39</v>
      </c>
      <c r="O20" s="96">
        <v>113.21895600000001</v>
      </c>
      <c r="P20" s="94" t="s">
        <v>2890</v>
      </c>
      <c r="Q20" s="96">
        <v>405548.81</v>
      </c>
      <c r="R20" s="96">
        <v>1584640.65</v>
      </c>
      <c r="S20" s="96">
        <v>792320.32499999995</v>
      </c>
      <c r="T20" s="96">
        <v>444132.79</v>
      </c>
      <c r="U20" s="96">
        <v>-348187.53499999997</v>
      </c>
      <c r="V20" s="96">
        <v>-43.945298891581508</v>
      </c>
      <c r="W20" s="94" t="s">
        <v>2889</v>
      </c>
      <c r="X20" s="96">
        <v>204745.48</v>
      </c>
      <c r="Y20" s="96">
        <v>433524.75</v>
      </c>
      <c r="Z20" s="96">
        <v>216762.375</v>
      </c>
      <c r="AA20" s="96">
        <v>157267.85</v>
      </c>
      <c r="AB20" s="96">
        <v>-59494.525000000001</v>
      </c>
      <c r="AC20" s="96">
        <v>-27.446887403775676</v>
      </c>
      <c r="AD20" s="94" t="s">
        <v>2889</v>
      </c>
      <c r="AE20" s="96">
        <v>257685.8</v>
      </c>
      <c r="AF20" s="96">
        <v>633643.4</v>
      </c>
      <c r="AG20" s="96">
        <v>316821.7</v>
      </c>
      <c r="AH20" s="96">
        <v>238912.65</v>
      </c>
      <c r="AI20" s="96">
        <v>-77909.05</v>
      </c>
      <c r="AJ20" s="96">
        <v>-24.590818747579476</v>
      </c>
      <c r="AK20" s="94" t="s">
        <v>2889</v>
      </c>
      <c r="AL20" s="96">
        <v>255127.98</v>
      </c>
      <c r="AM20" s="96">
        <v>400000</v>
      </c>
      <c r="AN20" s="96">
        <v>200000</v>
      </c>
      <c r="AO20" s="96">
        <v>140626.75</v>
      </c>
      <c r="AP20" s="96">
        <v>-59373.25</v>
      </c>
      <c r="AQ20" s="96">
        <v>-29.686624999999999</v>
      </c>
      <c r="AR20" s="94" t="s">
        <v>2889</v>
      </c>
      <c r="AS20" s="96">
        <v>419812.86</v>
      </c>
      <c r="AT20" s="96">
        <v>1395761.57</v>
      </c>
      <c r="AU20" s="96">
        <v>697880.78500000003</v>
      </c>
      <c r="AV20" s="96">
        <v>589501.99</v>
      </c>
      <c r="AW20" s="96">
        <v>-108378.795</v>
      </c>
      <c r="AX20" s="96">
        <v>-15.529700391450096</v>
      </c>
      <c r="AY20" s="94" t="s">
        <v>2889</v>
      </c>
      <c r="AZ20" s="96">
        <v>268881.2</v>
      </c>
      <c r="BA20" s="96">
        <v>573693.30000000005</v>
      </c>
      <c r="BB20" s="96">
        <v>286846.65000000002</v>
      </c>
      <c r="BC20" s="96">
        <v>118376.97</v>
      </c>
      <c r="BD20" s="96">
        <v>-168469.68</v>
      </c>
      <c r="BE20" s="96">
        <v>-58.73161844490776</v>
      </c>
      <c r="BF20" s="94" t="s">
        <v>2889</v>
      </c>
      <c r="BG20" s="96">
        <v>148936.88</v>
      </c>
      <c r="BH20" s="96">
        <v>412955</v>
      </c>
      <c r="BI20" s="96">
        <v>206477.5</v>
      </c>
      <c r="BJ20" s="96">
        <v>153417.1</v>
      </c>
      <c r="BK20" s="96">
        <v>-53060.4</v>
      </c>
      <c r="BL20" s="96">
        <v>-25.697908973132666</v>
      </c>
      <c r="BM20" s="94" t="s">
        <v>2889</v>
      </c>
      <c r="BN20" s="96">
        <v>0</v>
      </c>
      <c r="BO20" s="96">
        <v>204674.5</v>
      </c>
      <c r="BP20" s="96">
        <v>102337.25</v>
      </c>
      <c r="BQ20" s="96">
        <v>82670.759999999995</v>
      </c>
      <c r="BR20" s="96">
        <v>-19666.490000000002</v>
      </c>
      <c r="BS20" s="96">
        <v>-19.21733288709634</v>
      </c>
      <c r="BT20" s="94" t="s">
        <v>2889</v>
      </c>
      <c r="BU20" s="96">
        <v>266863.98</v>
      </c>
      <c r="BV20" s="96">
        <v>390000</v>
      </c>
      <c r="BW20" s="96">
        <v>195000</v>
      </c>
      <c r="BX20" s="96">
        <v>327019.65999999997</v>
      </c>
      <c r="BY20" s="96">
        <v>132019.66</v>
      </c>
      <c r="BZ20" s="96">
        <v>67.702389743589748</v>
      </c>
      <c r="CA20" s="94" t="s">
        <v>2890</v>
      </c>
      <c r="CB20" s="96">
        <v>1088662.2</v>
      </c>
      <c r="CC20" s="96">
        <v>1815667.52</v>
      </c>
      <c r="CD20" s="96">
        <v>907833.76</v>
      </c>
      <c r="CE20" s="96">
        <v>2259737.62</v>
      </c>
      <c r="CF20" s="96">
        <v>1351903.86</v>
      </c>
      <c r="CG20" s="96">
        <v>148.91535428248449</v>
      </c>
      <c r="CH20" s="94" t="s">
        <v>2890</v>
      </c>
      <c r="CI20" s="96">
        <v>55056.28</v>
      </c>
      <c r="CJ20" s="96">
        <v>250000</v>
      </c>
      <c r="CK20" s="96">
        <v>125000</v>
      </c>
      <c r="CL20" s="96">
        <v>69578.100000000006</v>
      </c>
      <c r="CM20" s="96">
        <v>-55421.9</v>
      </c>
      <c r="CN20" s="96">
        <v>-44.337519999999998</v>
      </c>
      <c r="CO20" s="94" t="s">
        <v>2889</v>
      </c>
      <c r="CP20" s="96">
        <v>163502.53</v>
      </c>
      <c r="CQ20" s="96">
        <v>548043.1</v>
      </c>
      <c r="CR20" s="96">
        <v>274021.55</v>
      </c>
      <c r="CS20" s="96">
        <v>150410.95000000001</v>
      </c>
      <c r="CT20" s="96">
        <v>-123610.6</v>
      </c>
      <c r="CU20" s="96">
        <v>-45.109809794156696</v>
      </c>
      <c r="CV20" s="94" t="s">
        <v>2889</v>
      </c>
      <c r="CW20" s="96">
        <v>80010.399999999994</v>
      </c>
      <c r="CX20" s="96">
        <v>380000</v>
      </c>
      <c r="CY20" s="96">
        <v>190000</v>
      </c>
      <c r="CZ20" s="96">
        <v>175939.51</v>
      </c>
      <c r="DA20" s="96">
        <v>-14060.49</v>
      </c>
      <c r="DB20" s="96">
        <v>-7.4002578947368418</v>
      </c>
      <c r="DC20" s="94" t="s">
        <v>2889</v>
      </c>
      <c r="DD20" s="96">
        <v>59038.8</v>
      </c>
      <c r="DE20" s="96">
        <v>61821.7</v>
      </c>
      <c r="DF20" s="96">
        <v>30910.85</v>
      </c>
      <c r="DG20" s="96">
        <v>56407.45</v>
      </c>
      <c r="DH20" s="96">
        <v>25496.6</v>
      </c>
      <c r="DI20" s="96">
        <v>82.484305672603625</v>
      </c>
      <c r="DJ20" s="94" t="s">
        <v>2890</v>
      </c>
      <c r="DK20" s="14">
        <f t="shared" si="39"/>
        <v>46740358.929999992</v>
      </c>
      <c r="DL20" s="14">
        <f t="shared" si="40"/>
        <v>46084425.490000002</v>
      </c>
      <c r="DM20" s="14">
        <f t="shared" si="36"/>
        <v>5542212.7449999992</v>
      </c>
      <c r="DN20" s="14">
        <f t="shared" si="41"/>
        <v>5993506.6100000003</v>
      </c>
      <c r="DO20" s="14">
        <f t="shared" si="37"/>
        <v>451293.86500000115</v>
      </c>
      <c r="DP20" s="14">
        <f t="shared" si="42"/>
        <v>8.1428462919822682</v>
      </c>
      <c r="DQ20" s="14" t="str">
        <f t="shared" si="38"/>
        <v>OK</v>
      </c>
    </row>
    <row r="21" spans="1:197" s="24" customFormat="1" ht="15" customHeight="1" x14ac:dyDescent="0.25">
      <c r="A21" s="35" t="s">
        <v>2818</v>
      </c>
      <c r="B21" s="35" t="s">
        <v>2819</v>
      </c>
      <c r="C21" s="96">
        <v>85411297.359999999</v>
      </c>
      <c r="D21" s="96">
        <v>70000000</v>
      </c>
      <c r="E21" s="96">
        <v>35000000</v>
      </c>
      <c r="F21" s="96">
        <v>28575121.789999999</v>
      </c>
      <c r="G21" s="96">
        <v>-6424878.21</v>
      </c>
      <c r="H21" s="96">
        <v>-18.356794885714283</v>
      </c>
      <c r="I21" s="94" t="s">
        <v>2889</v>
      </c>
      <c r="J21" s="96">
        <v>34197964.960000001</v>
      </c>
      <c r="K21" s="96">
        <v>16200000</v>
      </c>
      <c r="L21" s="96">
        <v>8100000</v>
      </c>
      <c r="M21" s="96">
        <v>9785356.8800000008</v>
      </c>
      <c r="N21" s="96">
        <v>1685356.88</v>
      </c>
      <c r="O21" s="96">
        <v>20.806875061728395</v>
      </c>
      <c r="P21" s="94" t="s">
        <v>2890</v>
      </c>
      <c r="Q21" s="96">
        <v>9102693.3300000001</v>
      </c>
      <c r="R21" s="96">
        <v>4722213.6500000004</v>
      </c>
      <c r="S21" s="96">
        <v>2361106.8250000002</v>
      </c>
      <c r="T21" s="96">
        <v>2155635</v>
      </c>
      <c r="U21" s="96">
        <v>-205471.82500000001</v>
      </c>
      <c r="V21" s="96">
        <v>-8.7023519149752993</v>
      </c>
      <c r="W21" s="94" t="s">
        <v>2889</v>
      </c>
      <c r="X21" s="96">
        <v>2069388.44</v>
      </c>
      <c r="Y21" s="96">
        <v>2767907</v>
      </c>
      <c r="Z21" s="96">
        <v>1383953.5</v>
      </c>
      <c r="AA21" s="96">
        <v>1145250.04</v>
      </c>
      <c r="AB21" s="96">
        <v>-238703.46</v>
      </c>
      <c r="AC21" s="96">
        <v>-17.247939327441276</v>
      </c>
      <c r="AD21" s="94" t="s">
        <v>2889</v>
      </c>
      <c r="AE21" s="96">
        <v>5773940.6600000001</v>
      </c>
      <c r="AF21" s="96">
        <v>3582062.38</v>
      </c>
      <c r="AG21" s="96">
        <v>1791031.19</v>
      </c>
      <c r="AH21" s="96">
        <v>1885979.1</v>
      </c>
      <c r="AI21" s="96">
        <v>94947.91</v>
      </c>
      <c r="AJ21" s="96">
        <v>5.3012985217750455</v>
      </c>
      <c r="AK21" s="94" t="s">
        <v>2890</v>
      </c>
      <c r="AL21" s="96">
        <v>2556877.33</v>
      </c>
      <c r="AM21" s="96">
        <v>3000000</v>
      </c>
      <c r="AN21" s="96">
        <v>1500000</v>
      </c>
      <c r="AO21" s="96">
        <v>1664019.6</v>
      </c>
      <c r="AP21" s="96">
        <v>164019.6</v>
      </c>
      <c r="AQ21" s="96">
        <v>10.93464</v>
      </c>
      <c r="AR21" s="94" t="s">
        <v>2890</v>
      </c>
      <c r="AS21" s="96">
        <v>31567431.809999999</v>
      </c>
      <c r="AT21" s="96">
        <v>13603853</v>
      </c>
      <c r="AU21" s="96">
        <v>6801926.5</v>
      </c>
      <c r="AV21" s="96">
        <v>7356513.5</v>
      </c>
      <c r="AW21" s="96">
        <v>554587</v>
      </c>
      <c r="AX21" s="96">
        <v>8.1533812516204058</v>
      </c>
      <c r="AY21" s="94" t="s">
        <v>2890</v>
      </c>
      <c r="AZ21" s="96">
        <v>5584027.6399999997</v>
      </c>
      <c r="BA21" s="96">
        <v>4531540</v>
      </c>
      <c r="BB21" s="96">
        <v>2265770</v>
      </c>
      <c r="BC21" s="96">
        <v>1804931.17</v>
      </c>
      <c r="BD21" s="96">
        <v>-460838.83</v>
      </c>
      <c r="BE21" s="96">
        <v>-20.339170789621189</v>
      </c>
      <c r="BF21" s="94" t="s">
        <v>2889</v>
      </c>
      <c r="BG21" s="96">
        <v>5160135.21</v>
      </c>
      <c r="BH21" s="96">
        <v>2849198</v>
      </c>
      <c r="BI21" s="96">
        <v>1424599</v>
      </c>
      <c r="BJ21" s="96">
        <v>1538413.8</v>
      </c>
      <c r="BK21" s="96">
        <v>113814.8</v>
      </c>
      <c r="BL21" s="96">
        <v>7.9892517122362152</v>
      </c>
      <c r="BM21" s="94" t="s">
        <v>2890</v>
      </c>
      <c r="BN21" s="96">
        <v>4916226.45</v>
      </c>
      <c r="BO21" s="96">
        <v>3200000</v>
      </c>
      <c r="BP21" s="96">
        <v>1600000</v>
      </c>
      <c r="BQ21" s="96">
        <v>1743554.73</v>
      </c>
      <c r="BR21" s="96">
        <v>143554.73000000001</v>
      </c>
      <c r="BS21" s="96">
        <v>8.9721706250000004</v>
      </c>
      <c r="BT21" s="94" t="s">
        <v>2890</v>
      </c>
      <c r="BU21" s="96">
        <v>4086390.13</v>
      </c>
      <c r="BV21" s="96">
        <v>1600000</v>
      </c>
      <c r="BW21" s="96">
        <v>800000</v>
      </c>
      <c r="BX21" s="96">
        <v>1406992.85</v>
      </c>
      <c r="BY21" s="96">
        <v>606992.85</v>
      </c>
      <c r="BZ21" s="96">
        <v>75.874106249999997</v>
      </c>
      <c r="CA21" s="94" t="s">
        <v>2890</v>
      </c>
      <c r="CB21" s="96">
        <v>8270859.96</v>
      </c>
      <c r="CC21" s="96">
        <v>9845028.9199999999</v>
      </c>
      <c r="CD21" s="96">
        <v>4922514.46</v>
      </c>
      <c r="CE21" s="96">
        <v>7528870.0899999999</v>
      </c>
      <c r="CF21" s="96">
        <v>2606355.63</v>
      </c>
      <c r="CG21" s="96">
        <v>52.947648019707394</v>
      </c>
      <c r="CH21" s="94" t="s">
        <v>2890</v>
      </c>
      <c r="CI21" s="96">
        <v>1881770.72</v>
      </c>
      <c r="CJ21" s="96">
        <v>1000000</v>
      </c>
      <c r="CK21" s="96">
        <v>500000</v>
      </c>
      <c r="CL21" s="96">
        <v>552200.5</v>
      </c>
      <c r="CM21" s="96">
        <v>52200.5</v>
      </c>
      <c r="CN21" s="96">
        <v>10.440099999999999</v>
      </c>
      <c r="CO21" s="94" t="s">
        <v>2890</v>
      </c>
      <c r="CP21" s="96">
        <v>5981933.2199999997</v>
      </c>
      <c r="CQ21" s="96">
        <v>6223526.5</v>
      </c>
      <c r="CR21" s="96">
        <v>3111763.25</v>
      </c>
      <c r="CS21" s="96">
        <v>1798168.5</v>
      </c>
      <c r="CT21" s="96">
        <v>-1313594.75</v>
      </c>
      <c r="CU21" s="96">
        <v>-42.213839693620649</v>
      </c>
      <c r="CV21" s="94" t="s">
        <v>2889</v>
      </c>
      <c r="CW21" s="96">
        <v>2162242.41</v>
      </c>
      <c r="CX21" s="96">
        <v>2000000</v>
      </c>
      <c r="CY21" s="96">
        <v>1000000</v>
      </c>
      <c r="CZ21" s="96">
        <v>971401.5</v>
      </c>
      <c r="DA21" s="96">
        <v>-28598.5</v>
      </c>
      <c r="DB21" s="96">
        <v>-2.8598499999999998</v>
      </c>
      <c r="DC21" s="94" t="s">
        <v>2889</v>
      </c>
      <c r="DD21" s="96">
        <v>3462507.33</v>
      </c>
      <c r="DE21" s="96">
        <v>1401276.6</v>
      </c>
      <c r="DF21" s="96">
        <v>700638.3</v>
      </c>
      <c r="DG21" s="96">
        <v>999464.6</v>
      </c>
      <c r="DH21" s="96">
        <v>298826.3</v>
      </c>
      <c r="DI21" s="96">
        <v>42.650580192376005</v>
      </c>
      <c r="DJ21" s="94" t="s">
        <v>2890</v>
      </c>
      <c r="DK21" s="14">
        <f t="shared" si="39"/>
        <v>178261832.39999998</v>
      </c>
      <c r="DL21" s="14">
        <f t="shared" si="40"/>
        <v>130826606.05</v>
      </c>
      <c r="DM21" s="14">
        <f t="shared" si="36"/>
        <v>73263303.024999991</v>
      </c>
      <c r="DN21" s="14">
        <f t="shared" si="41"/>
        <v>70911873.649999991</v>
      </c>
      <c r="DO21" s="14">
        <f t="shared" si="37"/>
        <v>-2351429.375</v>
      </c>
      <c r="DP21" s="14">
        <f t="shared" si="42"/>
        <v>-3.2095595992957215</v>
      </c>
      <c r="DQ21" s="14" t="str">
        <f t="shared" si="38"/>
        <v>Not OK</v>
      </c>
    </row>
    <row r="22" spans="1:197" s="24" customFormat="1" ht="15" customHeight="1" x14ac:dyDescent="0.25">
      <c r="A22" s="35" t="s">
        <v>2820</v>
      </c>
      <c r="B22" s="35" t="s">
        <v>2821</v>
      </c>
      <c r="C22" s="96">
        <v>447627386.98000002</v>
      </c>
      <c r="D22" s="96">
        <v>448535000</v>
      </c>
      <c r="E22" s="96">
        <v>224267500</v>
      </c>
      <c r="F22" s="96">
        <v>224079325.60999998</v>
      </c>
      <c r="G22" s="96">
        <v>-188174.39</v>
      </c>
      <c r="H22" s="96">
        <v>-8.3906223594591295E-2</v>
      </c>
      <c r="I22" s="94" t="s">
        <v>2889</v>
      </c>
      <c r="J22" s="96">
        <v>176961045.37</v>
      </c>
      <c r="K22" s="96">
        <v>176000000</v>
      </c>
      <c r="L22" s="96">
        <v>88000000</v>
      </c>
      <c r="M22" s="96">
        <v>89200334.279999986</v>
      </c>
      <c r="N22" s="96">
        <v>1200334.28</v>
      </c>
      <c r="O22" s="96">
        <v>1.3640162272727274</v>
      </c>
      <c r="P22" s="94" t="s">
        <v>2890</v>
      </c>
      <c r="Q22" s="96">
        <v>50382531.850000001</v>
      </c>
      <c r="R22" s="96">
        <v>51940820</v>
      </c>
      <c r="S22" s="96">
        <v>25970410</v>
      </c>
      <c r="T22" s="96">
        <v>23396365</v>
      </c>
      <c r="U22" s="96">
        <v>-2574045</v>
      </c>
      <c r="V22" s="96">
        <v>-9.9114530729395494</v>
      </c>
      <c r="W22" s="94" t="s">
        <v>2889</v>
      </c>
      <c r="X22" s="96">
        <v>37513869.57</v>
      </c>
      <c r="Y22" s="96">
        <v>39252360</v>
      </c>
      <c r="Z22" s="96">
        <v>19626180</v>
      </c>
      <c r="AA22" s="96">
        <v>18181905.84</v>
      </c>
      <c r="AB22" s="96">
        <v>-1444274.16</v>
      </c>
      <c r="AC22" s="96">
        <v>-7.3589163046502177</v>
      </c>
      <c r="AD22" s="94" t="s">
        <v>2889</v>
      </c>
      <c r="AE22" s="96">
        <v>32592330.379999999</v>
      </c>
      <c r="AF22" s="96">
        <v>33635407.68</v>
      </c>
      <c r="AG22" s="96">
        <v>16817703.84</v>
      </c>
      <c r="AH22" s="96">
        <v>17882654.899999999</v>
      </c>
      <c r="AI22" s="96">
        <v>1064951.06</v>
      </c>
      <c r="AJ22" s="96">
        <v>6.332321404465878</v>
      </c>
      <c r="AK22" s="94" t="s">
        <v>2890</v>
      </c>
      <c r="AL22" s="96">
        <v>37989425.280000001</v>
      </c>
      <c r="AM22" s="96">
        <v>38688800</v>
      </c>
      <c r="AN22" s="96">
        <v>19344400</v>
      </c>
      <c r="AO22" s="96">
        <v>19402380.120000001</v>
      </c>
      <c r="AP22" s="96">
        <v>57980.12</v>
      </c>
      <c r="AQ22" s="96">
        <v>0.2997256053431484</v>
      </c>
      <c r="AR22" s="94" t="s">
        <v>2890</v>
      </c>
      <c r="AS22" s="96">
        <v>76550005.599999994</v>
      </c>
      <c r="AT22" s="96">
        <v>81000000</v>
      </c>
      <c r="AU22" s="96">
        <v>40500000</v>
      </c>
      <c r="AV22" s="96">
        <v>37550271.880000003</v>
      </c>
      <c r="AW22" s="96">
        <v>-2949728.12</v>
      </c>
      <c r="AX22" s="96">
        <v>-7.2832793086419754</v>
      </c>
      <c r="AY22" s="94" t="s">
        <v>2889</v>
      </c>
      <c r="AZ22" s="96">
        <v>37256024.640000001</v>
      </c>
      <c r="BA22" s="96">
        <v>28823800</v>
      </c>
      <c r="BB22" s="96">
        <v>14411900</v>
      </c>
      <c r="BC22" s="96">
        <v>18172820.27</v>
      </c>
      <c r="BD22" s="96">
        <v>3760920.27</v>
      </c>
      <c r="BE22" s="96">
        <v>26.095936483045261</v>
      </c>
      <c r="BF22" s="94" t="s">
        <v>2890</v>
      </c>
      <c r="BG22" s="96">
        <v>38898173.729999997</v>
      </c>
      <c r="BH22" s="96">
        <v>39431331.539999999</v>
      </c>
      <c r="BI22" s="96">
        <v>19715665.77</v>
      </c>
      <c r="BJ22" s="96">
        <v>18891411.52</v>
      </c>
      <c r="BK22" s="96">
        <v>-824254.25</v>
      </c>
      <c r="BL22" s="96">
        <v>-4.1807071575245107</v>
      </c>
      <c r="BM22" s="94" t="s">
        <v>2889</v>
      </c>
      <c r="BN22" s="96">
        <v>39018210.659999996</v>
      </c>
      <c r="BO22" s="96">
        <v>39000000</v>
      </c>
      <c r="BP22" s="96">
        <v>19500000</v>
      </c>
      <c r="BQ22" s="96">
        <v>19445931.100000001</v>
      </c>
      <c r="BR22" s="96">
        <v>-54068.9</v>
      </c>
      <c r="BS22" s="96">
        <v>-0.27727641025641026</v>
      </c>
      <c r="BT22" s="94" t="s">
        <v>2889</v>
      </c>
      <c r="BU22" s="96">
        <v>42307633.170000002</v>
      </c>
      <c r="BV22" s="96">
        <v>45119400</v>
      </c>
      <c r="BW22" s="96">
        <v>22559700</v>
      </c>
      <c r="BX22" s="96">
        <v>20950065.82</v>
      </c>
      <c r="BY22" s="96">
        <v>-1609634.18</v>
      </c>
      <c r="BZ22" s="96">
        <v>-7.1349981604365311</v>
      </c>
      <c r="CA22" s="94" t="s">
        <v>2889</v>
      </c>
      <c r="CB22" s="96">
        <v>52140575.560000002</v>
      </c>
      <c r="CC22" s="96">
        <v>53232768.75</v>
      </c>
      <c r="CD22" s="96">
        <v>26616384.375</v>
      </c>
      <c r="CE22" s="96">
        <v>22004795.640000004</v>
      </c>
      <c r="CF22" s="96">
        <v>-4611588.7350000003</v>
      </c>
      <c r="CG22" s="96">
        <v>-17.326127658914977</v>
      </c>
      <c r="CH22" s="94" t="s">
        <v>2889</v>
      </c>
      <c r="CI22" s="96">
        <v>21048992.859999999</v>
      </c>
      <c r="CJ22" s="96">
        <v>21554000</v>
      </c>
      <c r="CK22" s="96">
        <v>10777000</v>
      </c>
      <c r="CL22" s="96">
        <v>10387430.17</v>
      </c>
      <c r="CM22" s="96">
        <v>-389569.83</v>
      </c>
      <c r="CN22" s="96">
        <v>-3.6148262967430642</v>
      </c>
      <c r="CO22" s="94" t="s">
        <v>2889</v>
      </c>
      <c r="CP22" s="96">
        <v>41100282.859999999</v>
      </c>
      <c r="CQ22" s="96">
        <v>42462733.700000003</v>
      </c>
      <c r="CR22" s="96">
        <v>21231366.850000001</v>
      </c>
      <c r="CS22" s="96">
        <v>21304524.710000001</v>
      </c>
      <c r="CT22" s="96">
        <v>73157.86</v>
      </c>
      <c r="CU22" s="96">
        <v>0.3445744238553346</v>
      </c>
      <c r="CV22" s="94" t="s">
        <v>2890</v>
      </c>
      <c r="CW22" s="96">
        <v>25607742.82</v>
      </c>
      <c r="CX22" s="96">
        <v>24750000</v>
      </c>
      <c r="CY22" s="96">
        <v>12375000</v>
      </c>
      <c r="CZ22" s="96">
        <v>14103640</v>
      </c>
      <c r="DA22" s="96">
        <v>1728640</v>
      </c>
      <c r="DB22" s="96">
        <v>13.968808080808081</v>
      </c>
      <c r="DC22" s="94" t="s">
        <v>2890</v>
      </c>
      <c r="DD22" s="96">
        <v>30260610.93</v>
      </c>
      <c r="DE22" s="96">
        <v>31995000</v>
      </c>
      <c r="DF22" s="96">
        <v>15997500</v>
      </c>
      <c r="DG22" s="96">
        <v>14255219.129999999</v>
      </c>
      <c r="DH22" s="96">
        <v>-1742280.87</v>
      </c>
      <c r="DI22" s="96">
        <v>-10.890957149554618</v>
      </c>
      <c r="DJ22" s="94" t="s">
        <v>2889</v>
      </c>
      <c r="DK22" s="14">
        <f t="shared" si="39"/>
        <v>1044491761.8499999</v>
      </c>
      <c r="DL22" s="14">
        <f t="shared" si="40"/>
        <v>1035621421.67</v>
      </c>
      <c r="DM22" s="14">
        <f t="shared" si="36"/>
        <v>597710710.83499992</v>
      </c>
      <c r="DN22" s="14">
        <f t="shared" si="41"/>
        <v>589209075.98999989</v>
      </c>
      <c r="DO22" s="14">
        <f t="shared" si="37"/>
        <v>-8501634.8450000286</v>
      </c>
      <c r="DP22" s="14">
        <f t="shared" si="42"/>
        <v>-1.4223661532053311</v>
      </c>
      <c r="DQ22" s="14" t="str">
        <f t="shared" si="38"/>
        <v>Not OK</v>
      </c>
    </row>
    <row r="23" spans="1:197" s="24" customFormat="1" ht="15" customHeight="1" x14ac:dyDescent="0.25">
      <c r="A23" s="35" t="s">
        <v>2822</v>
      </c>
      <c r="B23" s="35" t="s">
        <v>2846</v>
      </c>
      <c r="C23" s="96">
        <v>96518393.049999997</v>
      </c>
      <c r="D23" s="96">
        <v>97500000</v>
      </c>
      <c r="E23" s="96">
        <v>48750000</v>
      </c>
      <c r="F23" s="96">
        <v>50611051.479999997</v>
      </c>
      <c r="G23" s="96">
        <v>1861051.48</v>
      </c>
      <c r="H23" s="96">
        <v>3.8175414974358977</v>
      </c>
      <c r="I23" s="94" t="s">
        <v>2890</v>
      </c>
      <c r="J23" s="96">
        <v>26849824.640000001</v>
      </c>
      <c r="K23" s="96">
        <v>28000000</v>
      </c>
      <c r="L23" s="96">
        <v>14000000</v>
      </c>
      <c r="M23" s="96">
        <v>14329980.449999999</v>
      </c>
      <c r="N23" s="96">
        <v>329980.45</v>
      </c>
      <c r="O23" s="96">
        <v>2.3570032142857142</v>
      </c>
      <c r="P23" s="94" t="s">
        <v>2890</v>
      </c>
      <c r="Q23" s="96">
        <v>6849789.0599999996</v>
      </c>
      <c r="R23" s="96">
        <v>7059037</v>
      </c>
      <c r="S23" s="96">
        <v>3529518.5</v>
      </c>
      <c r="T23" s="96">
        <v>4133876</v>
      </c>
      <c r="U23" s="96">
        <v>604357.5</v>
      </c>
      <c r="V23" s="96">
        <v>17.122944673614828</v>
      </c>
      <c r="W23" s="94" t="s">
        <v>2890</v>
      </c>
      <c r="X23" s="96">
        <v>4994432.6500000004</v>
      </c>
      <c r="Y23" s="96">
        <v>6190771.2000000002</v>
      </c>
      <c r="Z23" s="96">
        <v>3095385.6</v>
      </c>
      <c r="AA23" s="96">
        <v>3000348.55</v>
      </c>
      <c r="AB23" s="96">
        <v>-95037.05</v>
      </c>
      <c r="AC23" s="96">
        <v>-3.0702814537872114</v>
      </c>
      <c r="AD23" s="94" t="s">
        <v>2889</v>
      </c>
      <c r="AE23" s="96">
        <v>6661940.21</v>
      </c>
      <c r="AF23" s="96">
        <v>7578958.25</v>
      </c>
      <c r="AG23" s="96">
        <v>3789479.125</v>
      </c>
      <c r="AH23" s="96">
        <v>4063967.61</v>
      </c>
      <c r="AI23" s="96">
        <v>274488.48499999999</v>
      </c>
      <c r="AJ23" s="96">
        <v>7.2434357320809895</v>
      </c>
      <c r="AK23" s="94" t="s">
        <v>2890</v>
      </c>
      <c r="AL23" s="96">
        <v>3609966.66</v>
      </c>
      <c r="AM23" s="96">
        <v>4150000</v>
      </c>
      <c r="AN23" s="96">
        <v>2075000</v>
      </c>
      <c r="AO23" s="96">
        <v>2060817.5</v>
      </c>
      <c r="AP23" s="96">
        <v>-14182.5</v>
      </c>
      <c r="AQ23" s="96">
        <v>-0.68349397590361449</v>
      </c>
      <c r="AR23" s="94" t="s">
        <v>2889</v>
      </c>
      <c r="AS23" s="96">
        <v>12139073.199999999</v>
      </c>
      <c r="AT23" s="96">
        <v>13000000</v>
      </c>
      <c r="AU23" s="96">
        <v>6500000</v>
      </c>
      <c r="AV23" s="96">
        <v>7791698.8900000006</v>
      </c>
      <c r="AW23" s="96">
        <v>1291698.8899999999</v>
      </c>
      <c r="AX23" s="96">
        <v>19.872290615384617</v>
      </c>
      <c r="AY23" s="94" t="s">
        <v>2890</v>
      </c>
      <c r="AZ23" s="96">
        <v>6460164</v>
      </c>
      <c r="BA23" s="96">
        <v>6600000</v>
      </c>
      <c r="BB23" s="96">
        <v>3300000</v>
      </c>
      <c r="BC23" s="96">
        <v>3756218.59</v>
      </c>
      <c r="BD23" s="96">
        <v>456218.59</v>
      </c>
      <c r="BE23" s="96">
        <v>13.824805757575756</v>
      </c>
      <c r="BF23" s="94" t="s">
        <v>2890</v>
      </c>
      <c r="BG23" s="96">
        <v>5232061.5</v>
      </c>
      <c r="BH23" s="96">
        <v>6982360</v>
      </c>
      <c r="BI23" s="96">
        <v>3491180</v>
      </c>
      <c r="BJ23" s="96">
        <v>3303773.6900000004</v>
      </c>
      <c r="BK23" s="96">
        <v>-187406.31</v>
      </c>
      <c r="BL23" s="96">
        <v>-5.3679933432249278</v>
      </c>
      <c r="BM23" s="94" t="s">
        <v>2889</v>
      </c>
      <c r="BN23" s="96">
        <v>7407385.3300000001</v>
      </c>
      <c r="BO23" s="96">
        <v>7950000</v>
      </c>
      <c r="BP23" s="96">
        <v>3975000</v>
      </c>
      <c r="BQ23" s="96">
        <v>4070166</v>
      </c>
      <c r="BR23" s="96">
        <v>95166</v>
      </c>
      <c r="BS23" s="96">
        <v>2.3941132075471701</v>
      </c>
      <c r="BT23" s="94" t="s">
        <v>2890</v>
      </c>
      <c r="BU23" s="96">
        <v>7284400.0800000001</v>
      </c>
      <c r="BV23" s="96">
        <v>7560000</v>
      </c>
      <c r="BW23" s="96">
        <v>3780000</v>
      </c>
      <c r="BX23" s="96">
        <v>4119632.4</v>
      </c>
      <c r="BY23" s="96">
        <v>339632.4</v>
      </c>
      <c r="BZ23" s="96">
        <v>8.9849841269841271</v>
      </c>
      <c r="CA23" s="94" t="s">
        <v>2890</v>
      </c>
      <c r="CB23" s="96">
        <v>11568374.42</v>
      </c>
      <c r="CC23" s="96">
        <v>11774870.789999999</v>
      </c>
      <c r="CD23" s="96">
        <v>5887435.3949999996</v>
      </c>
      <c r="CE23" s="96">
        <v>7114758.5500000007</v>
      </c>
      <c r="CF23" s="96">
        <v>1227323.155</v>
      </c>
      <c r="CG23" s="96">
        <v>20.846481917106455</v>
      </c>
      <c r="CH23" s="94" t="s">
        <v>2890</v>
      </c>
      <c r="CI23" s="96">
        <v>3273932.66</v>
      </c>
      <c r="CJ23" s="96">
        <v>4000000</v>
      </c>
      <c r="CK23" s="96">
        <v>2000000</v>
      </c>
      <c r="CL23" s="96">
        <v>2048437</v>
      </c>
      <c r="CM23" s="96">
        <v>48437</v>
      </c>
      <c r="CN23" s="96">
        <v>2.4218500000000001</v>
      </c>
      <c r="CO23" s="94" t="s">
        <v>2890</v>
      </c>
      <c r="CP23" s="96">
        <v>11034714.34</v>
      </c>
      <c r="CQ23" s="96">
        <v>10145160</v>
      </c>
      <c r="CR23" s="96">
        <v>5072580</v>
      </c>
      <c r="CS23" s="96">
        <v>6430503</v>
      </c>
      <c r="CT23" s="96">
        <v>1357923</v>
      </c>
      <c r="CU23" s="96">
        <v>26.769868587582653</v>
      </c>
      <c r="CV23" s="94" t="s">
        <v>2890</v>
      </c>
      <c r="CW23" s="96">
        <v>4997564.66</v>
      </c>
      <c r="CX23" s="96">
        <v>2250000</v>
      </c>
      <c r="CY23" s="96">
        <v>1125000</v>
      </c>
      <c r="CZ23" s="96">
        <v>2865616.8</v>
      </c>
      <c r="DA23" s="96">
        <v>1740616.8</v>
      </c>
      <c r="DB23" s="96">
        <v>154.72149333333331</v>
      </c>
      <c r="DC23" s="94" t="s">
        <v>2890</v>
      </c>
      <c r="DD23" s="96">
        <v>4906087.0999999996</v>
      </c>
      <c r="DE23" s="96">
        <v>5150000</v>
      </c>
      <c r="DF23" s="96">
        <v>2575000</v>
      </c>
      <c r="DG23" s="96">
        <v>2772070.2800000003</v>
      </c>
      <c r="DH23" s="96">
        <v>197070.28</v>
      </c>
      <c r="DI23" s="96">
        <v>7.6532147572815541</v>
      </c>
      <c r="DJ23" s="94" t="s">
        <v>2890</v>
      </c>
      <c r="DK23" s="14">
        <f t="shared" si="39"/>
        <v>369899324.29000002</v>
      </c>
      <c r="DL23" s="14">
        <f t="shared" si="40"/>
        <v>373891157.24000001</v>
      </c>
      <c r="DM23" s="14">
        <f t="shared" si="36"/>
        <v>112945578.61999999</v>
      </c>
      <c r="DN23" s="14">
        <f t="shared" si="41"/>
        <v>122472916.78999999</v>
      </c>
      <c r="DO23" s="14">
        <f t="shared" si="37"/>
        <v>9527338.1700000018</v>
      </c>
      <c r="DP23" s="14">
        <f t="shared" si="42"/>
        <v>8.4353352175513461</v>
      </c>
      <c r="DQ23" s="14" t="str">
        <f t="shared" si="38"/>
        <v>OK</v>
      </c>
    </row>
    <row r="24" spans="1:197" s="24" customFormat="1" ht="15" customHeight="1" x14ac:dyDescent="0.25">
      <c r="A24" s="35" t="s">
        <v>2823</v>
      </c>
      <c r="B24" s="35" t="s">
        <v>2824</v>
      </c>
      <c r="C24" s="96">
        <v>224306708.41</v>
      </c>
      <c r="D24" s="96">
        <v>228420000</v>
      </c>
      <c r="E24" s="96">
        <v>114210000</v>
      </c>
      <c r="F24" s="96">
        <v>117930753</v>
      </c>
      <c r="G24" s="96">
        <v>3720753</v>
      </c>
      <c r="H24" s="96">
        <v>3.2578171788810089</v>
      </c>
      <c r="I24" s="94" t="s">
        <v>2890</v>
      </c>
      <c r="J24" s="96">
        <v>76554427.370000005</v>
      </c>
      <c r="K24" s="96">
        <v>75000000</v>
      </c>
      <c r="L24" s="96">
        <v>37500000</v>
      </c>
      <c r="M24" s="96">
        <v>40634849</v>
      </c>
      <c r="N24" s="96">
        <v>3134849</v>
      </c>
      <c r="O24" s="96">
        <v>8.3595973333333333</v>
      </c>
      <c r="P24" s="94" t="s">
        <v>2890</v>
      </c>
      <c r="Q24" s="96">
        <v>30081302.66</v>
      </c>
      <c r="R24" s="96">
        <v>28637541</v>
      </c>
      <c r="S24" s="96">
        <v>14318770.5</v>
      </c>
      <c r="T24" s="96">
        <v>7994239</v>
      </c>
      <c r="U24" s="96">
        <v>-6324531.5</v>
      </c>
      <c r="V24" s="96">
        <v>-44.169515113046891</v>
      </c>
      <c r="W24" s="94" t="s">
        <v>2889</v>
      </c>
      <c r="X24" s="96">
        <v>12656014</v>
      </c>
      <c r="Y24" s="96">
        <v>12961000</v>
      </c>
      <c r="Z24" s="96">
        <v>6480500</v>
      </c>
      <c r="AA24" s="96">
        <v>6438295.1400000006</v>
      </c>
      <c r="AB24" s="96">
        <v>-42204.86</v>
      </c>
      <c r="AC24" s="96">
        <v>-0.65125931641077084</v>
      </c>
      <c r="AD24" s="94" t="s">
        <v>2889</v>
      </c>
      <c r="AE24" s="96">
        <v>13936825.01</v>
      </c>
      <c r="AF24" s="96">
        <v>11380887.5</v>
      </c>
      <c r="AG24" s="96">
        <v>5690443.75</v>
      </c>
      <c r="AH24" s="96">
        <v>6871641.4100000001</v>
      </c>
      <c r="AI24" s="96">
        <v>1181197.6599999999</v>
      </c>
      <c r="AJ24" s="96">
        <v>20.757566753910886</v>
      </c>
      <c r="AK24" s="94" t="s">
        <v>2890</v>
      </c>
      <c r="AL24" s="96">
        <v>9757432.6600000001</v>
      </c>
      <c r="AM24" s="96">
        <v>9930000</v>
      </c>
      <c r="AN24" s="96">
        <v>4965000</v>
      </c>
      <c r="AO24" s="96">
        <v>4590818.1400000006</v>
      </c>
      <c r="AP24" s="96">
        <v>-374181.86</v>
      </c>
      <c r="AQ24" s="96">
        <v>-7.5363919436052376</v>
      </c>
      <c r="AR24" s="94" t="s">
        <v>2889</v>
      </c>
      <c r="AS24" s="96">
        <v>38296244.299999997</v>
      </c>
      <c r="AT24" s="96">
        <v>40000000</v>
      </c>
      <c r="AU24" s="96">
        <v>20000000</v>
      </c>
      <c r="AV24" s="96">
        <v>22501421.509999998</v>
      </c>
      <c r="AW24" s="96">
        <v>2501421.5099999998</v>
      </c>
      <c r="AX24" s="96">
        <v>12.507107550000001</v>
      </c>
      <c r="AY24" s="94" t="s">
        <v>2890</v>
      </c>
      <c r="AZ24" s="96">
        <v>14297784</v>
      </c>
      <c r="BA24" s="96">
        <v>12155000</v>
      </c>
      <c r="BB24" s="96">
        <v>6077500</v>
      </c>
      <c r="BC24" s="96">
        <v>6158626.1299999999</v>
      </c>
      <c r="BD24" s="96">
        <v>81126.13</v>
      </c>
      <c r="BE24" s="96">
        <v>1.3348602221308106</v>
      </c>
      <c r="BF24" s="94" t="s">
        <v>2890</v>
      </c>
      <c r="BG24" s="96">
        <v>14043453.33</v>
      </c>
      <c r="BH24" s="96">
        <v>13462400</v>
      </c>
      <c r="BI24" s="96">
        <v>6731200</v>
      </c>
      <c r="BJ24" s="96">
        <v>6545850.04</v>
      </c>
      <c r="BK24" s="96">
        <v>-185349.96</v>
      </c>
      <c r="BL24" s="96">
        <v>-2.7535946042310435</v>
      </c>
      <c r="BM24" s="94" t="s">
        <v>2889</v>
      </c>
      <c r="BN24" s="96">
        <v>14262111</v>
      </c>
      <c r="BO24" s="96">
        <v>11860000</v>
      </c>
      <c r="BP24" s="96">
        <v>5930000</v>
      </c>
      <c r="BQ24" s="96">
        <v>6600395.6400000006</v>
      </c>
      <c r="BR24" s="96">
        <v>670395.64</v>
      </c>
      <c r="BS24" s="96">
        <v>11.30515413153457</v>
      </c>
      <c r="BT24" s="94" t="s">
        <v>2890</v>
      </c>
      <c r="BU24" s="96">
        <v>13868297.73</v>
      </c>
      <c r="BV24" s="96">
        <v>10500900</v>
      </c>
      <c r="BW24" s="96">
        <v>5250450</v>
      </c>
      <c r="BX24" s="96">
        <v>7398323.8700000001</v>
      </c>
      <c r="BY24" s="96">
        <v>2147873.87</v>
      </c>
      <c r="BZ24" s="96">
        <v>40.908376805797602</v>
      </c>
      <c r="CA24" s="94" t="s">
        <v>2890</v>
      </c>
      <c r="CB24" s="96">
        <v>25023998.399999999</v>
      </c>
      <c r="CC24" s="96">
        <v>22805135.969999999</v>
      </c>
      <c r="CD24" s="96">
        <v>11402567.984999999</v>
      </c>
      <c r="CE24" s="96">
        <v>15015584.5</v>
      </c>
      <c r="CF24" s="96">
        <v>3613016.5150000001</v>
      </c>
      <c r="CG24" s="96">
        <v>31.685989680157121</v>
      </c>
      <c r="CH24" s="94" t="s">
        <v>2890</v>
      </c>
      <c r="CI24" s="96">
        <v>11243165.25</v>
      </c>
      <c r="CJ24" s="96">
        <v>6800000</v>
      </c>
      <c r="CK24" s="96">
        <v>3400000</v>
      </c>
      <c r="CL24" s="96">
        <v>3884755.58</v>
      </c>
      <c r="CM24" s="96">
        <v>484755.58</v>
      </c>
      <c r="CN24" s="96">
        <v>14.257517058823529</v>
      </c>
      <c r="CO24" s="94" t="s">
        <v>2890</v>
      </c>
      <c r="CP24" s="96">
        <v>30661356.899999999</v>
      </c>
      <c r="CQ24" s="96">
        <v>19648300</v>
      </c>
      <c r="CR24" s="96">
        <v>9824150</v>
      </c>
      <c r="CS24" s="96">
        <v>8517431.3300000001</v>
      </c>
      <c r="CT24" s="96">
        <v>-1306718.67</v>
      </c>
      <c r="CU24" s="96">
        <v>-13.301086302631781</v>
      </c>
      <c r="CV24" s="94" t="s">
        <v>2889</v>
      </c>
      <c r="CW24" s="96">
        <v>11515374.66</v>
      </c>
      <c r="CX24" s="96">
        <v>10510000</v>
      </c>
      <c r="CY24" s="96">
        <v>5255000</v>
      </c>
      <c r="CZ24" s="96">
        <v>4969440</v>
      </c>
      <c r="DA24" s="96">
        <v>-285560</v>
      </c>
      <c r="DB24" s="96">
        <v>-5.4340627973358711</v>
      </c>
      <c r="DC24" s="94" t="s">
        <v>2889</v>
      </c>
      <c r="DD24" s="96">
        <v>8634378.6099999994</v>
      </c>
      <c r="DE24" s="96">
        <v>8500000</v>
      </c>
      <c r="DF24" s="96">
        <v>4250000</v>
      </c>
      <c r="DG24" s="96">
        <v>4695217.7699999996</v>
      </c>
      <c r="DH24" s="96">
        <v>445217.77</v>
      </c>
      <c r="DI24" s="96">
        <v>10.475712235294116</v>
      </c>
      <c r="DJ24" s="94" t="s">
        <v>2890</v>
      </c>
      <c r="DK24" s="14">
        <f t="shared" si="39"/>
        <v>499434271.56000006</v>
      </c>
      <c r="DL24" s="14">
        <f t="shared" si="40"/>
        <v>475571164.47000003</v>
      </c>
      <c r="DM24" s="14">
        <f t="shared" si="36"/>
        <v>261285582.23500001</v>
      </c>
      <c r="DN24" s="14">
        <f t="shared" si="41"/>
        <v>270747642.06</v>
      </c>
      <c r="DO24" s="14">
        <f t="shared" si="37"/>
        <v>9462059.8249999881</v>
      </c>
      <c r="DP24" s="14">
        <f t="shared" si="42"/>
        <v>3.6213478539699215</v>
      </c>
      <c r="DQ24" s="14" t="str">
        <f t="shared" si="38"/>
        <v>OK</v>
      </c>
    </row>
    <row r="25" spans="1:197" s="24" customFormat="1" ht="15" customHeight="1" x14ac:dyDescent="0.25">
      <c r="A25" s="35" t="s">
        <v>2825</v>
      </c>
      <c r="B25" s="35" t="s">
        <v>2826</v>
      </c>
      <c r="C25" s="96">
        <v>49354175.039999999</v>
      </c>
      <c r="D25" s="96">
        <v>36470000</v>
      </c>
      <c r="E25" s="96">
        <v>18235000</v>
      </c>
      <c r="F25" s="96">
        <v>15489261.009999998</v>
      </c>
      <c r="G25" s="96">
        <v>-2745738.99</v>
      </c>
      <c r="H25" s="96">
        <v>-15.057521195503153</v>
      </c>
      <c r="I25" s="94" t="s">
        <v>2889</v>
      </c>
      <c r="J25" s="96">
        <v>20619639.440000001</v>
      </c>
      <c r="K25" s="96">
        <v>12000000</v>
      </c>
      <c r="L25" s="96">
        <v>6000000</v>
      </c>
      <c r="M25" s="96">
        <v>7070627.2600000007</v>
      </c>
      <c r="N25" s="96">
        <v>1070627.26</v>
      </c>
      <c r="O25" s="96">
        <v>17.843787666666667</v>
      </c>
      <c r="P25" s="94" t="s">
        <v>2890</v>
      </c>
      <c r="Q25" s="96">
        <v>3884029.02</v>
      </c>
      <c r="R25" s="96">
        <v>3580867</v>
      </c>
      <c r="S25" s="96">
        <v>1790433.5</v>
      </c>
      <c r="T25" s="96">
        <v>1722548.3399999999</v>
      </c>
      <c r="U25" s="96">
        <v>-67885.16</v>
      </c>
      <c r="V25" s="96">
        <v>-3.7915488064761971</v>
      </c>
      <c r="W25" s="94" t="s">
        <v>2889</v>
      </c>
      <c r="X25" s="96">
        <v>9419930.6600000001</v>
      </c>
      <c r="Y25" s="96">
        <v>6248495.5999999996</v>
      </c>
      <c r="Z25" s="96">
        <v>3124247.8</v>
      </c>
      <c r="AA25" s="96">
        <v>1053507</v>
      </c>
      <c r="AB25" s="96">
        <v>-2070740.8</v>
      </c>
      <c r="AC25" s="96">
        <v>-66.279659379131189</v>
      </c>
      <c r="AD25" s="94" t="s">
        <v>2889</v>
      </c>
      <c r="AE25" s="96">
        <v>7163120.9699999997</v>
      </c>
      <c r="AF25" s="96">
        <v>6918789.46</v>
      </c>
      <c r="AG25" s="96">
        <v>3459394.73</v>
      </c>
      <c r="AH25" s="96">
        <v>1325676.3</v>
      </c>
      <c r="AI25" s="96">
        <v>-2133718.4300000002</v>
      </c>
      <c r="AJ25" s="96">
        <v>-61.678952433392872</v>
      </c>
      <c r="AK25" s="94" t="s">
        <v>2889</v>
      </c>
      <c r="AL25" s="96">
        <v>3608539.86</v>
      </c>
      <c r="AM25" s="96">
        <v>1946000</v>
      </c>
      <c r="AN25" s="96">
        <v>973000</v>
      </c>
      <c r="AO25" s="96">
        <v>907089.7</v>
      </c>
      <c r="AP25" s="96">
        <v>-65910.3</v>
      </c>
      <c r="AQ25" s="96">
        <v>-6.7739260020554983</v>
      </c>
      <c r="AR25" s="94" t="s">
        <v>2889</v>
      </c>
      <c r="AS25" s="96">
        <v>22029094.809999999</v>
      </c>
      <c r="AT25" s="96">
        <v>4000000</v>
      </c>
      <c r="AU25" s="96">
        <v>2000000</v>
      </c>
      <c r="AV25" s="96">
        <v>2140018.48</v>
      </c>
      <c r="AW25" s="96">
        <v>140018.48000000001</v>
      </c>
      <c r="AX25" s="96">
        <v>7.0009240000000004</v>
      </c>
      <c r="AY25" s="94" t="s">
        <v>2890</v>
      </c>
      <c r="AZ25" s="96">
        <v>5077891.8</v>
      </c>
      <c r="BA25" s="96">
        <v>2495800</v>
      </c>
      <c r="BB25" s="96">
        <v>1247900</v>
      </c>
      <c r="BC25" s="96">
        <v>1603609.1800000002</v>
      </c>
      <c r="BD25" s="96">
        <v>355709.18</v>
      </c>
      <c r="BE25" s="96">
        <v>28.504622165237599</v>
      </c>
      <c r="BF25" s="94" t="s">
        <v>2890</v>
      </c>
      <c r="BG25" s="96">
        <v>8207626.2599999998</v>
      </c>
      <c r="BH25" s="96">
        <v>7162808.2000000002</v>
      </c>
      <c r="BI25" s="96">
        <v>3581404.1</v>
      </c>
      <c r="BJ25" s="96">
        <v>1013408.16</v>
      </c>
      <c r="BK25" s="96">
        <v>-2567995.94</v>
      </c>
      <c r="BL25" s="96">
        <v>-71.703607532029125</v>
      </c>
      <c r="BM25" s="94" t="s">
        <v>2889</v>
      </c>
      <c r="BN25" s="96">
        <v>14293297.539999999</v>
      </c>
      <c r="BO25" s="96">
        <v>4450000</v>
      </c>
      <c r="BP25" s="96">
        <v>2225000</v>
      </c>
      <c r="BQ25" s="96">
        <v>1150774.19</v>
      </c>
      <c r="BR25" s="96">
        <v>-1074225.81</v>
      </c>
      <c r="BS25" s="96">
        <v>-48.279811685393263</v>
      </c>
      <c r="BT25" s="94" t="s">
        <v>2889</v>
      </c>
      <c r="BU25" s="96">
        <v>11210512</v>
      </c>
      <c r="BV25" s="96">
        <v>2530000</v>
      </c>
      <c r="BW25" s="96">
        <v>1265000</v>
      </c>
      <c r="BX25" s="96">
        <v>1492320.1</v>
      </c>
      <c r="BY25" s="96">
        <v>227320.1</v>
      </c>
      <c r="BZ25" s="96">
        <v>17.969968379446641</v>
      </c>
      <c r="CA25" s="94" t="s">
        <v>2890</v>
      </c>
      <c r="CB25" s="96">
        <v>20154130.25</v>
      </c>
      <c r="CC25" s="96">
        <v>17383581.449999999</v>
      </c>
      <c r="CD25" s="96">
        <v>8691790.7249999996</v>
      </c>
      <c r="CE25" s="96">
        <v>2076997.17</v>
      </c>
      <c r="CF25" s="96">
        <v>-6614793.5549999997</v>
      </c>
      <c r="CG25" s="96">
        <v>-76.103921093889426</v>
      </c>
      <c r="CH25" s="94" t="s">
        <v>2889</v>
      </c>
      <c r="CI25" s="96">
        <v>2222143.2000000002</v>
      </c>
      <c r="CJ25" s="96">
        <v>1650000</v>
      </c>
      <c r="CK25" s="96">
        <v>825000</v>
      </c>
      <c r="CL25" s="96">
        <v>625295.4</v>
      </c>
      <c r="CM25" s="96">
        <v>-199704.6</v>
      </c>
      <c r="CN25" s="96">
        <v>-24.206618181818179</v>
      </c>
      <c r="CO25" s="94" t="s">
        <v>2889</v>
      </c>
      <c r="CP25" s="96">
        <v>5319770.53</v>
      </c>
      <c r="CQ25" s="96">
        <v>2848644.97</v>
      </c>
      <c r="CR25" s="96">
        <v>1424322.4850000001</v>
      </c>
      <c r="CS25" s="96">
        <v>1430924</v>
      </c>
      <c r="CT25" s="96">
        <v>6601.5150000000003</v>
      </c>
      <c r="CU25" s="96">
        <v>0.46348457386039227</v>
      </c>
      <c r="CV25" s="94" t="s">
        <v>2890</v>
      </c>
      <c r="CW25" s="96">
        <v>5365317.33</v>
      </c>
      <c r="CX25" s="96">
        <v>1960000</v>
      </c>
      <c r="CY25" s="96">
        <v>980000</v>
      </c>
      <c r="CZ25" s="96">
        <v>761884.6</v>
      </c>
      <c r="DA25" s="96">
        <v>-218115.4</v>
      </c>
      <c r="DB25" s="96">
        <v>-22.256673469387753</v>
      </c>
      <c r="DC25" s="94" t="s">
        <v>2889</v>
      </c>
      <c r="DD25" s="96">
        <v>1434552.26</v>
      </c>
      <c r="DE25" s="96">
        <v>1465000</v>
      </c>
      <c r="DF25" s="96">
        <v>732500</v>
      </c>
      <c r="DG25" s="96">
        <v>758333.43</v>
      </c>
      <c r="DH25" s="96">
        <v>25833.43</v>
      </c>
      <c r="DI25" s="96">
        <v>3.5267481228668944</v>
      </c>
      <c r="DJ25" s="94" t="s">
        <v>2890</v>
      </c>
      <c r="DK25" s="14">
        <f t="shared" si="39"/>
        <v>245298558.90000001</v>
      </c>
      <c r="DL25" s="14">
        <f t="shared" si="40"/>
        <v>176109986.67999998</v>
      </c>
      <c r="DM25" s="14">
        <f t="shared" si="36"/>
        <v>56554993.340000004</v>
      </c>
      <c r="DN25" s="14">
        <f t="shared" si="41"/>
        <v>40622274.32</v>
      </c>
      <c r="DO25" s="14">
        <f t="shared" si="37"/>
        <v>-15932719.020000003</v>
      </c>
      <c r="DP25" s="14">
        <f t="shared" si="42"/>
        <v>-28.172081860597036</v>
      </c>
      <c r="DQ25" s="14" t="str">
        <f t="shared" si="38"/>
        <v>Not OK</v>
      </c>
    </row>
    <row r="26" spans="1:197" s="24" customFormat="1" ht="15" customHeight="1" x14ac:dyDescent="0.25">
      <c r="A26" s="35" t="s">
        <v>2827</v>
      </c>
      <c r="B26" s="35" t="s">
        <v>2828</v>
      </c>
      <c r="C26" s="96">
        <v>116673590.89</v>
      </c>
      <c r="D26" s="96">
        <v>108532000</v>
      </c>
      <c r="E26" s="96">
        <v>54266000</v>
      </c>
      <c r="F26" s="96">
        <v>54984261.440000005</v>
      </c>
      <c r="G26" s="96">
        <v>718261.44</v>
      </c>
      <c r="H26" s="96">
        <v>1.3235938525043305</v>
      </c>
      <c r="I26" s="94" t="s">
        <v>2890</v>
      </c>
      <c r="J26" s="96">
        <v>26951801.960000001</v>
      </c>
      <c r="K26" s="96">
        <v>29203700</v>
      </c>
      <c r="L26" s="96">
        <v>14601850</v>
      </c>
      <c r="M26" s="96">
        <v>21124643.790000003</v>
      </c>
      <c r="N26" s="96">
        <v>6522793.79</v>
      </c>
      <c r="O26" s="96">
        <v>44.671009426887693</v>
      </c>
      <c r="P26" s="94" t="s">
        <v>2890</v>
      </c>
      <c r="Q26" s="96">
        <v>7203922.4500000002</v>
      </c>
      <c r="R26" s="96">
        <v>6578706</v>
      </c>
      <c r="S26" s="96">
        <v>3289353</v>
      </c>
      <c r="T26" s="96">
        <v>2307240.0300000003</v>
      </c>
      <c r="U26" s="96">
        <v>-982112.97</v>
      </c>
      <c r="V26" s="96">
        <v>-29.857329693711804</v>
      </c>
      <c r="W26" s="94" t="s">
        <v>2889</v>
      </c>
      <c r="X26" s="96">
        <v>4928415.5599999996</v>
      </c>
      <c r="Y26" s="96">
        <v>4126350</v>
      </c>
      <c r="Z26" s="96">
        <v>2063175</v>
      </c>
      <c r="AA26" s="96">
        <v>3070680.84</v>
      </c>
      <c r="AB26" s="96">
        <v>1007505.84</v>
      </c>
      <c r="AC26" s="96">
        <v>48.832786360827363</v>
      </c>
      <c r="AD26" s="94" t="s">
        <v>2890</v>
      </c>
      <c r="AE26" s="96">
        <v>5916425.9000000004</v>
      </c>
      <c r="AF26" s="96">
        <v>7726555.0099999998</v>
      </c>
      <c r="AG26" s="96">
        <v>3863277.5049999999</v>
      </c>
      <c r="AH26" s="96">
        <v>3545940</v>
      </c>
      <c r="AI26" s="96">
        <v>-317337.505</v>
      </c>
      <c r="AJ26" s="96">
        <v>-8.2142042498704733</v>
      </c>
      <c r="AK26" s="94" t="s">
        <v>2889</v>
      </c>
      <c r="AL26" s="96">
        <v>3051945.3</v>
      </c>
      <c r="AM26" s="96">
        <v>4912300</v>
      </c>
      <c r="AN26" s="96">
        <v>2456150</v>
      </c>
      <c r="AO26" s="96">
        <v>1785492.32</v>
      </c>
      <c r="AP26" s="96">
        <v>-670657.68000000005</v>
      </c>
      <c r="AQ26" s="96">
        <v>-27.305241129409847</v>
      </c>
      <c r="AR26" s="94" t="s">
        <v>2889</v>
      </c>
      <c r="AS26" s="96">
        <v>17297611.440000001</v>
      </c>
      <c r="AT26" s="96">
        <v>18000000</v>
      </c>
      <c r="AU26" s="96">
        <v>9000000</v>
      </c>
      <c r="AV26" s="96">
        <v>10254613.57</v>
      </c>
      <c r="AW26" s="96">
        <v>1254613.57</v>
      </c>
      <c r="AX26" s="96">
        <v>13.940150777777777</v>
      </c>
      <c r="AY26" s="94" t="s">
        <v>2890</v>
      </c>
      <c r="AZ26" s="96">
        <v>5212081.4400000004</v>
      </c>
      <c r="BA26" s="96">
        <v>2435800</v>
      </c>
      <c r="BB26" s="96">
        <v>1217900</v>
      </c>
      <c r="BC26" s="96">
        <v>3113192.8100000005</v>
      </c>
      <c r="BD26" s="96">
        <v>1895292.81</v>
      </c>
      <c r="BE26" s="96">
        <v>155.61973971590442</v>
      </c>
      <c r="BF26" s="94" t="s">
        <v>2890</v>
      </c>
      <c r="BG26" s="96">
        <v>6534093.46</v>
      </c>
      <c r="BH26" s="96">
        <v>6942181.5199999996</v>
      </c>
      <c r="BI26" s="96">
        <v>3471090.76</v>
      </c>
      <c r="BJ26" s="96">
        <v>5434560.1700000009</v>
      </c>
      <c r="BK26" s="96">
        <v>1963469.41</v>
      </c>
      <c r="BL26" s="96">
        <v>56.566351782746239</v>
      </c>
      <c r="BM26" s="94" t="s">
        <v>2890</v>
      </c>
      <c r="BN26" s="96">
        <v>3463492.74</v>
      </c>
      <c r="BO26" s="96">
        <v>2963044.05</v>
      </c>
      <c r="BP26" s="96">
        <v>1481522.0249999999</v>
      </c>
      <c r="BQ26" s="96">
        <v>1668971.0599999998</v>
      </c>
      <c r="BR26" s="96">
        <v>187449.035</v>
      </c>
      <c r="BS26" s="96">
        <v>12.652463604110103</v>
      </c>
      <c r="BT26" s="94" t="s">
        <v>2890</v>
      </c>
      <c r="BU26" s="96">
        <v>8189046.9800000004</v>
      </c>
      <c r="BV26" s="96">
        <v>3335300</v>
      </c>
      <c r="BW26" s="96">
        <v>1667650</v>
      </c>
      <c r="BX26" s="96">
        <v>4460276.169999999</v>
      </c>
      <c r="BY26" s="96">
        <v>2792626.17</v>
      </c>
      <c r="BZ26" s="96">
        <v>167.45876952597965</v>
      </c>
      <c r="CA26" s="94" t="s">
        <v>2890</v>
      </c>
      <c r="CB26" s="96">
        <v>15256057.1</v>
      </c>
      <c r="CC26" s="96">
        <v>17064741</v>
      </c>
      <c r="CD26" s="96">
        <v>8532370.5</v>
      </c>
      <c r="CE26" s="96">
        <v>12650000.140000001</v>
      </c>
      <c r="CF26" s="96">
        <v>4117629.64</v>
      </c>
      <c r="CG26" s="96">
        <v>48.25891749543694</v>
      </c>
      <c r="CH26" s="94" t="s">
        <v>2890</v>
      </c>
      <c r="CI26" s="96">
        <v>4372607.53</v>
      </c>
      <c r="CJ26" s="96">
        <v>2442700</v>
      </c>
      <c r="CK26" s="96">
        <v>1221350</v>
      </c>
      <c r="CL26" s="96">
        <v>1881691.1600000001</v>
      </c>
      <c r="CM26" s="96">
        <v>660341.16</v>
      </c>
      <c r="CN26" s="96">
        <v>54.066496909157898</v>
      </c>
      <c r="CO26" s="94" t="s">
        <v>2890</v>
      </c>
      <c r="CP26" s="96">
        <v>75924844.180000007</v>
      </c>
      <c r="CQ26" s="96">
        <v>4270400</v>
      </c>
      <c r="CR26" s="96">
        <v>2135200</v>
      </c>
      <c r="CS26" s="96">
        <v>4866256.59</v>
      </c>
      <c r="CT26" s="96">
        <v>2731056.59</v>
      </c>
      <c r="CU26" s="96">
        <v>127.90635959160734</v>
      </c>
      <c r="CV26" s="94" t="s">
        <v>2890</v>
      </c>
      <c r="CW26" s="96">
        <v>6307483.7999999998</v>
      </c>
      <c r="CX26" s="96">
        <v>3450000</v>
      </c>
      <c r="CY26" s="96">
        <v>1725000</v>
      </c>
      <c r="CZ26" s="96">
        <v>4181397.45</v>
      </c>
      <c r="DA26" s="96">
        <v>2456397.4500000002</v>
      </c>
      <c r="DB26" s="96">
        <v>142.39985217391305</v>
      </c>
      <c r="DC26" s="94" t="s">
        <v>2890</v>
      </c>
      <c r="DD26" s="96">
        <v>5018554.08</v>
      </c>
      <c r="DE26" s="96">
        <v>4500000</v>
      </c>
      <c r="DF26" s="96">
        <v>2250000</v>
      </c>
      <c r="DG26" s="96">
        <v>1760388.48</v>
      </c>
      <c r="DH26" s="96">
        <v>-489611.52000000002</v>
      </c>
      <c r="DI26" s="96">
        <v>-21.760511999999999</v>
      </c>
      <c r="DJ26" s="94" t="s">
        <v>2889</v>
      </c>
      <c r="DK26" s="14">
        <f t="shared" si="39"/>
        <v>305969812.29000002</v>
      </c>
      <c r="DL26" s="14">
        <f t="shared" si="40"/>
        <v>209280077.58000001</v>
      </c>
      <c r="DM26" s="14">
        <f t="shared" si="36"/>
        <v>113241888.79000001</v>
      </c>
      <c r="DN26" s="14">
        <f t="shared" si="41"/>
        <v>137089606.02000001</v>
      </c>
      <c r="DO26" s="14">
        <f t="shared" si="37"/>
        <v>23847717.230000004</v>
      </c>
      <c r="DP26" s="14">
        <f t="shared" si="42"/>
        <v>21.05909525601794</v>
      </c>
      <c r="DQ26" s="14" t="str">
        <f t="shared" si="38"/>
        <v>OK</v>
      </c>
    </row>
    <row r="27" spans="1:197" s="24" customFormat="1" ht="15" customHeight="1" x14ac:dyDescent="0.25">
      <c r="A27" s="35" t="s">
        <v>2829</v>
      </c>
      <c r="B27" s="35" t="s">
        <v>2830</v>
      </c>
      <c r="C27" s="96">
        <v>31848503.329999998</v>
      </c>
      <c r="D27" s="96">
        <v>30300000</v>
      </c>
      <c r="E27" s="96">
        <v>15150000</v>
      </c>
      <c r="F27" s="96">
        <v>19888297.75</v>
      </c>
      <c r="G27" s="96">
        <v>4738297.75</v>
      </c>
      <c r="H27" s="96">
        <v>31.275892739273928</v>
      </c>
      <c r="I27" s="94" t="s">
        <v>2890</v>
      </c>
      <c r="J27" s="96">
        <v>14839440.09</v>
      </c>
      <c r="K27" s="96">
        <v>17000000</v>
      </c>
      <c r="L27" s="96">
        <v>8500000</v>
      </c>
      <c r="M27" s="96">
        <v>8337177.0699999994</v>
      </c>
      <c r="N27" s="96">
        <v>-162822.93</v>
      </c>
      <c r="O27" s="96">
        <v>-1.9155638823529413</v>
      </c>
      <c r="P27" s="94" t="s">
        <v>2889</v>
      </c>
      <c r="Q27" s="96">
        <v>2526789.98</v>
      </c>
      <c r="R27" s="96">
        <v>2693972</v>
      </c>
      <c r="S27" s="96">
        <v>1346986</v>
      </c>
      <c r="T27" s="96">
        <v>1671705.29</v>
      </c>
      <c r="U27" s="96">
        <v>324719.28999999998</v>
      </c>
      <c r="V27" s="96">
        <v>24.107102078269559</v>
      </c>
      <c r="W27" s="94" t="s">
        <v>2890</v>
      </c>
      <c r="X27" s="96">
        <v>2744658.54</v>
      </c>
      <c r="Y27" s="96">
        <v>2935000</v>
      </c>
      <c r="Z27" s="96">
        <v>1467500</v>
      </c>
      <c r="AA27" s="96">
        <v>1679564.14</v>
      </c>
      <c r="AB27" s="96">
        <v>212064.14</v>
      </c>
      <c r="AC27" s="96">
        <v>14.450708006814311</v>
      </c>
      <c r="AD27" s="94" t="s">
        <v>2890</v>
      </c>
      <c r="AE27" s="96">
        <v>1850080.32</v>
      </c>
      <c r="AF27" s="96">
        <v>2136200</v>
      </c>
      <c r="AG27" s="96">
        <v>1068100</v>
      </c>
      <c r="AH27" s="96">
        <v>1235182.96</v>
      </c>
      <c r="AI27" s="96">
        <v>167082.96</v>
      </c>
      <c r="AJ27" s="96">
        <v>15.643007209062821</v>
      </c>
      <c r="AK27" s="94" t="s">
        <v>2890</v>
      </c>
      <c r="AL27" s="96">
        <v>1560159.29</v>
      </c>
      <c r="AM27" s="96">
        <v>1778000</v>
      </c>
      <c r="AN27" s="96">
        <v>889000</v>
      </c>
      <c r="AO27" s="96">
        <v>945754.52</v>
      </c>
      <c r="AP27" s="96">
        <v>56754.52</v>
      </c>
      <c r="AQ27" s="96">
        <v>6.3840854893138363</v>
      </c>
      <c r="AR27" s="94" t="s">
        <v>2890</v>
      </c>
      <c r="AS27" s="96">
        <v>7659838.7800000003</v>
      </c>
      <c r="AT27" s="96">
        <v>9500000</v>
      </c>
      <c r="AU27" s="96">
        <v>4750000</v>
      </c>
      <c r="AV27" s="96">
        <v>3874158.9</v>
      </c>
      <c r="AW27" s="96">
        <v>-875841.1</v>
      </c>
      <c r="AX27" s="96">
        <v>-18.438759999999998</v>
      </c>
      <c r="AY27" s="94" t="s">
        <v>2889</v>
      </c>
      <c r="AZ27" s="96">
        <v>1688641.88</v>
      </c>
      <c r="BA27" s="96">
        <v>2431803</v>
      </c>
      <c r="BB27" s="96">
        <v>1215901.5</v>
      </c>
      <c r="BC27" s="96">
        <v>1561939.7999999998</v>
      </c>
      <c r="BD27" s="96">
        <v>346038.3</v>
      </c>
      <c r="BE27" s="96">
        <v>28.459402344680058</v>
      </c>
      <c r="BF27" s="94" t="s">
        <v>2890</v>
      </c>
      <c r="BG27" s="96">
        <v>2358606.66</v>
      </c>
      <c r="BH27" s="96">
        <v>2610731</v>
      </c>
      <c r="BI27" s="96">
        <v>1305365.5</v>
      </c>
      <c r="BJ27" s="96">
        <v>1350511.0899999999</v>
      </c>
      <c r="BK27" s="96">
        <v>45145.59</v>
      </c>
      <c r="BL27" s="96">
        <v>3.4584635490979352</v>
      </c>
      <c r="BM27" s="94" t="s">
        <v>2890</v>
      </c>
      <c r="BN27" s="96">
        <v>2242154.16</v>
      </c>
      <c r="BO27" s="96">
        <v>2500000</v>
      </c>
      <c r="BP27" s="96">
        <v>1250000</v>
      </c>
      <c r="BQ27" s="96">
        <v>1338879.76</v>
      </c>
      <c r="BR27" s="96">
        <v>88879.76</v>
      </c>
      <c r="BS27" s="96">
        <v>7.1103807999999997</v>
      </c>
      <c r="BT27" s="94" t="s">
        <v>2890</v>
      </c>
      <c r="BU27" s="96">
        <v>2221782.7200000002</v>
      </c>
      <c r="BV27" s="96">
        <v>1920000</v>
      </c>
      <c r="BW27" s="96">
        <v>960000</v>
      </c>
      <c r="BX27" s="96">
        <v>1248480.3</v>
      </c>
      <c r="BY27" s="96">
        <v>288480.3</v>
      </c>
      <c r="BZ27" s="96">
        <v>30.05003125</v>
      </c>
      <c r="CA27" s="94" t="s">
        <v>2890</v>
      </c>
      <c r="CB27" s="96">
        <v>4695583.53</v>
      </c>
      <c r="CC27" s="96">
        <v>4894259.29</v>
      </c>
      <c r="CD27" s="96">
        <v>2447129.645</v>
      </c>
      <c r="CE27" s="96">
        <v>3911779.9299999997</v>
      </c>
      <c r="CF27" s="96">
        <v>1464650.2849999999</v>
      </c>
      <c r="CG27" s="96">
        <v>59.851765025714442</v>
      </c>
      <c r="CH27" s="94" t="s">
        <v>2890</v>
      </c>
      <c r="CI27" s="96">
        <v>1211824.1000000001</v>
      </c>
      <c r="CJ27" s="96">
        <v>1400000</v>
      </c>
      <c r="CK27" s="96">
        <v>700000</v>
      </c>
      <c r="CL27" s="96">
        <v>759892.18</v>
      </c>
      <c r="CM27" s="96">
        <v>59892.18</v>
      </c>
      <c r="CN27" s="96">
        <v>8.556025714285715</v>
      </c>
      <c r="CO27" s="94" t="s">
        <v>2890</v>
      </c>
      <c r="CP27" s="96">
        <v>3181943.3</v>
      </c>
      <c r="CQ27" s="96">
        <v>3317000</v>
      </c>
      <c r="CR27" s="96">
        <v>1658500</v>
      </c>
      <c r="CS27" s="96">
        <v>1825523.5399999998</v>
      </c>
      <c r="CT27" s="96">
        <v>167023.54</v>
      </c>
      <c r="CU27" s="96">
        <v>10.070759119686464</v>
      </c>
      <c r="CV27" s="94" t="s">
        <v>2890</v>
      </c>
      <c r="CW27" s="96">
        <v>2275051.88</v>
      </c>
      <c r="CX27" s="96">
        <v>2096000</v>
      </c>
      <c r="CY27" s="96">
        <v>1048000</v>
      </c>
      <c r="CZ27" s="96">
        <v>1219736.3</v>
      </c>
      <c r="DA27" s="96">
        <v>171736.3</v>
      </c>
      <c r="DB27" s="96">
        <v>16.387051526717556</v>
      </c>
      <c r="DC27" s="94" t="s">
        <v>2890</v>
      </c>
      <c r="DD27" s="96">
        <v>1697902.5</v>
      </c>
      <c r="DE27" s="96">
        <v>1720000</v>
      </c>
      <c r="DF27" s="96">
        <v>860000</v>
      </c>
      <c r="DG27" s="96">
        <v>1006761.63</v>
      </c>
      <c r="DH27" s="96">
        <v>146761.63</v>
      </c>
      <c r="DI27" s="96">
        <v>17.065305813953486</v>
      </c>
      <c r="DJ27" s="94" t="s">
        <v>2890</v>
      </c>
      <c r="DK27" s="14">
        <f t="shared" si="39"/>
        <v>96715322.929999977</v>
      </c>
      <c r="DL27" s="14">
        <f t="shared" si="40"/>
        <v>101436665.29000001</v>
      </c>
      <c r="DM27" s="14">
        <f t="shared" si="36"/>
        <v>44616482.645000003</v>
      </c>
      <c r="DN27" s="14">
        <f t="shared" si="41"/>
        <v>51855345.159999989</v>
      </c>
      <c r="DO27" s="14">
        <f t="shared" si="37"/>
        <v>7238862.5149999857</v>
      </c>
      <c r="DP27" s="14">
        <f t="shared" si="42"/>
        <v>16.22463736686159</v>
      </c>
      <c r="DQ27" s="14" t="str">
        <f t="shared" si="38"/>
        <v>OK</v>
      </c>
    </row>
    <row r="28" spans="1:197" s="24" customFormat="1" ht="15" customHeight="1" x14ac:dyDescent="0.25">
      <c r="A28" s="35" t="s">
        <v>2831</v>
      </c>
      <c r="B28" s="35" t="s">
        <v>2832</v>
      </c>
      <c r="C28" s="96">
        <v>37942135.759999998</v>
      </c>
      <c r="D28" s="96">
        <v>36070000</v>
      </c>
      <c r="E28" s="96">
        <v>18035000</v>
      </c>
      <c r="F28" s="96">
        <v>21737824.939999998</v>
      </c>
      <c r="G28" s="96">
        <v>3702824.94</v>
      </c>
      <c r="H28" s="96">
        <v>20.531327640698638</v>
      </c>
      <c r="I28" s="94" t="s">
        <v>2890</v>
      </c>
      <c r="J28" s="96">
        <v>8400180.8200000003</v>
      </c>
      <c r="K28" s="96">
        <v>9580000</v>
      </c>
      <c r="L28" s="96">
        <v>4790000</v>
      </c>
      <c r="M28" s="96">
        <v>3481264.73</v>
      </c>
      <c r="N28" s="96">
        <v>-1308735.27</v>
      </c>
      <c r="O28" s="96">
        <v>-27.322239457202503</v>
      </c>
      <c r="P28" s="94" t="s">
        <v>2889</v>
      </c>
      <c r="Q28" s="96">
        <v>3538724.06</v>
      </c>
      <c r="R28" s="96">
        <v>5360000</v>
      </c>
      <c r="S28" s="96">
        <v>2680000</v>
      </c>
      <c r="T28" s="96">
        <v>1857949.24</v>
      </c>
      <c r="U28" s="96">
        <v>-822050.76</v>
      </c>
      <c r="V28" s="96">
        <v>-30.67353582089552</v>
      </c>
      <c r="W28" s="94" t="s">
        <v>2889</v>
      </c>
      <c r="X28" s="96">
        <v>4208340.0199999996</v>
      </c>
      <c r="Y28" s="96">
        <v>2680000</v>
      </c>
      <c r="Z28" s="96">
        <v>1340000</v>
      </c>
      <c r="AA28" s="96">
        <v>1940882.87</v>
      </c>
      <c r="AB28" s="96">
        <v>600882.87</v>
      </c>
      <c r="AC28" s="96">
        <v>44.842005223880598</v>
      </c>
      <c r="AD28" s="94" t="s">
        <v>2890</v>
      </c>
      <c r="AE28" s="96">
        <v>3115716.97</v>
      </c>
      <c r="AF28" s="96">
        <v>3070361.8</v>
      </c>
      <c r="AG28" s="96">
        <v>1535180.9</v>
      </c>
      <c r="AH28" s="96">
        <v>1359021.63</v>
      </c>
      <c r="AI28" s="96">
        <v>-176159.27</v>
      </c>
      <c r="AJ28" s="96">
        <v>-11.47482163176991</v>
      </c>
      <c r="AK28" s="94" t="s">
        <v>2889</v>
      </c>
      <c r="AL28" s="96">
        <v>1829066.94</v>
      </c>
      <c r="AM28" s="96">
        <v>2015000</v>
      </c>
      <c r="AN28" s="96">
        <v>1007500</v>
      </c>
      <c r="AO28" s="96">
        <v>766943.11999999988</v>
      </c>
      <c r="AP28" s="96">
        <v>-240556.88</v>
      </c>
      <c r="AQ28" s="96">
        <v>-23.876613399503722</v>
      </c>
      <c r="AR28" s="94" t="s">
        <v>2889</v>
      </c>
      <c r="AS28" s="96">
        <v>9129605.4499999993</v>
      </c>
      <c r="AT28" s="96">
        <v>8540324.1300000008</v>
      </c>
      <c r="AU28" s="96">
        <v>4270162.0650000004</v>
      </c>
      <c r="AV28" s="96">
        <v>4085089.87</v>
      </c>
      <c r="AW28" s="96">
        <v>-185072.19500000001</v>
      </c>
      <c r="AX28" s="96">
        <v>-4.3340789455493418</v>
      </c>
      <c r="AY28" s="94" t="s">
        <v>2889</v>
      </c>
      <c r="AZ28" s="96">
        <v>3410351.38</v>
      </c>
      <c r="BA28" s="96">
        <v>2502500</v>
      </c>
      <c r="BB28" s="96">
        <v>1251250</v>
      </c>
      <c r="BC28" s="96">
        <v>2311934.4300000002</v>
      </c>
      <c r="BD28" s="96">
        <v>1060684.43</v>
      </c>
      <c r="BE28" s="96">
        <v>84.769984415584403</v>
      </c>
      <c r="BF28" s="94" t="s">
        <v>2890</v>
      </c>
      <c r="BG28" s="96">
        <v>4021384.89</v>
      </c>
      <c r="BH28" s="96">
        <v>3129399.84</v>
      </c>
      <c r="BI28" s="96">
        <v>1564699.92</v>
      </c>
      <c r="BJ28" s="96">
        <v>1526903.71</v>
      </c>
      <c r="BK28" s="96">
        <v>-37796.21</v>
      </c>
      <c r="BL28" s="96">
        <v>-2.4155564601805568</v>
      </c>
      <c r="BM28" s="94" t="s">
        <v>2889</v>
      </c>
      <c r="BN28" s="96">
        <v>3475824.29</v>
      </c>
      <c r="BO28" s="96">
        <v>4605812.79</v>
      </c>
      <c r="BP28" s="96">
        <v>2302906.395</v>
      </c>
      <c r="BQ28" s="96">
        <v>1584957.1600000001</v>
      </c>
      <c r="BR28" s="96">
        <v>-717949.23499999999</v>
      </c>
      <c r="BS28" s="96">
        <v>-31.175788844860975</v>
      </c>
      <c r="BT28" s="94" t="s">
        <v>2889</v>
      </c>
      <c r="BU28" s="96">
        <v>4775349.9000000004</v>
      </c>
      <c r="BV28" s="96">
        <v>3522000</v>
      </c>
      <c r="BW28" s="96">
        <v>1761000</v>
      </c>
      <c r="BX28" s="96">
        <v>3246674.44</v>
      </c>
      <c r="BY28" s="96">
        <v>1485674.44</v>
      </c>
      <c r="BZ28" s="96">
        <v>84.365385576377051</v>
      </c>
      <c r="CA28" s="94" t="s">
        <v>2890</v>
      </c>
      <c r="CB28" s="96">
        <v>5227573.05</v>
      </c>
      <c r="CC28" s="96">
        <v>6940145.4400000004</v>
      </c>
      <c r="CD28" s="96">
        <v>3470072.72</v>
      </c>
      <c r="CE28" s="96">
        <v>3314600.2499999995</v>
      </c>
      <c r="CF28" s="96">
        <v>-155472.47</v>
      </c>
      <c r="CG28" s="96">
        <v>-4.4803807454501987</v>
      </c>
      <c r="CH28" s="94" t="s">
        <v>2889</v>
      </c>
      <c r="CI28" s="96">
        <v>1044625.85</v>
      </c>
      <c r="CJ28" s="96">
        <v>1577600</v>
      </c>
      <c r="CK28" s="96">
        <v>788800</v>
      </c>
      <c r="CL28" s="96">
        <v>496482.36</v>
      </c>
      <c r="CM28" s="96">
        <v>-292317.64</v>
      </c>
      <c r="CN28" s="96">
        <v>-37.058524340770788</v>
      </c>
      <c r="CO28" s="94" t="s">
        <v>2889</v>
      </c>
      <c r="CP28" s="96">
        <v>5637979.2800000003</v>
      </c>
      <c r="CQ28" s="96">
        <v>4331820</v>
      </c>
      <c r="CR28" s="96">
        <v>2165910</v>
      </c>
      <c r="CS28" s="96">
        <v>2246350.4899999998</v>
      </c>
      <c r="CT28" s="96">
        <v>80440.490000000005</v>
      </c>
      <c r="CU28" s="96">
        <v>3.7139350203840422</v>
      </c>
      <c r="CV28" s="94" t="s">
        <v>2890</v>
      </c>
      <c r="CW28" s="96">
        <v>2608805.7000000002</v>
      </c>
      <c r="CX28" s="96">
        <v>1960000</v>
      </c>
      <c r="CY28" s="96">
        <v>980000</v>
      </c>
      <c r="CZ28" s="96">
        <v>1164497.3599999999</v>
      </c>
      <c r="DA28" s="96">
        <v>184497.36</v>
      </c>
      <c r="DB28" s="96">
        <v>18.826261224489794</v>
      </c>
      <c r="DC28" s="94" t="s">
        <v>2890</v>
      </c>
      <c r="DD28" s="96">
        <v>2973303.94</v>
      </c>
      <c r="DE28" s="96">
        <v>2560063.84</v>
      </c>
      <c r="DF28" s="96">
        <v>1280031.92</v>
      </c>
      <c r="DG28" s="96">
        <v>1017867.1</v>
      </c>
      <c r="DH28" s="96">
        <v>-262164.82</v>
      </c>
      <c r="DI28" s="96">
        <v>-20.481115814674371</v>
      </c>
      <c r="DJ28" s="94" t="s">
        <v>2889</v>
      </c>
      <c r="DK28" s="14">
        <f t="shared" si="39"/>
        <v>107778227.56999999</v>
      </c>
      <c r="DL28" s="14">
        <f t="shared" si="40"/>
        <v>105865027.84</v>
      </c>
      <c r="DM28" s="14">
        <f t="shared" si="36"/>
        <v>49222513.920000002</v>
      </c>
      <c r="DN28" s="14">
        <f t="shared" si="41"/>
        <v>52139243.700000003</v>
      </c>
      <c r="DO28" s="14">
        <f t="shared" si="37"/>
        <v>2916729.7800000012</v>
      </c>
      <c r="DP28" s="14">
        <f t="shared" si="42"/>
        <v>5.9256010059552864</v>
      </c>
      <c r="DQ28" s="14" t="str">
        <f t="shared" si="38"/>
        <v>OK</v>
      </c>
    </row>
    <row r="29" spans="1:197" s="24" customFormat="1" ht="15" customHeight="1" x14ac:dyDescent="0.25">
      <c r="A29" s="35" t="s">
        <v>2833</v>
      </c>
      <c r="B29" s="35" t="s">
        <v>2834</v>
      </c>
      <c r="C29" s="96">
        <v>90666275.810000002</v>
      </c>
      <c r="D29" s="96">
        <v>92500000</v>
      </c>
      <c r="E29" s="96">
        <v>46250000</v>
      </c>
      <c r="F29" s="96">
        <v>48320007.709999993</v>
      </c>
      <c r="G29" s="96">
        <v>2070007.71</v>
      </c>
      <c r="H29" s="96">
        <v>4.4756923459459461</v>
      </c>
      <c r="I29" s="94" t="s">
        <v>2890</v>
      </c>
      <c r="J29" s="96">
        <v>48722754.759999998</v>
      </c>
      <c r="K29" s="96">
        <v>55000000</v>
      </c>
      <c r="L29" s="96">
        <v>27500000</v>
      </c>
      <c r="M29" s="96">
        <v>29622863.030000005</v>
      </c>
      <c r="N29" s="96">
        <v>2122863.0299999998</v>
      </c>
      <c r="O29" s="96">
        <v>7.7195019272727272</v>
      </c>
      <c r="P29" s="94" t="s">
        <v>2890</v>
      </c>
      <c r="Q29" s="96">
        <v>3245445.72</v>
      </c>
      <c r="R29" s="96">
        <v>4026367</v>
      </c>
      <c r="S29" s="96">
        <v>2013183.5</v>
      </c>
      <c r="T29" s="96">
        <v>1736342.2799999998</v>
      </c>
      <c r="U29" s="96">
        <v>-276841.21999999997</v>
      </c>
      <c r="V29" s="96">
        <v>-13.751415109452267</v>
      </c>
      <c r="W29" s="94" t="s">
        <v>2889</v>
      </c>
      <c r="X29" s="96">
        <v>7942984.3700000001</v>
      </c>
      <c r="Y29" s="96">
        <v>7691200</v>
      </c>
      <c r="Z29" s="96">
        <v>3845600</v>
      </c>
      <c r="AA29" s="96">
        <v>4012326.8299999996</v>
      </c>
      <c r="AB29" s="96">
        <v>166726.82999999999</v>
      </c>
      <c r="AC29" s="96">
        <v>4.3355218951529029</v>
      </c>
      <c r="AD29" s="94" t="s">
        <v>2890</v>
      </c>
      <c r="AE29" s="96">
        <v>6761487.6500000004</v>
      </c>
      <c r="AF29" s="96">
        <v>7361094.1799999997</v>
      </c>
      <c r="AG29" s="96">
        <v>3680547.09</v>
      </c>
      <c r="AH29" s="96">
        <v>4137433.72</v>
      </c>
      <c r="AI29" s="96">
        <v>456886.63</v>
      </c>
      <c r="AJ29" s="96">
        <v>12.413552084182136</v>
      </c>
      <c r="AK29" s="94" t="s">
        <v>2890</v>
      </c>
      <c r="AL29" s="96">
        <v>3802421.16</v>
      </c>
      <c r="AM29" s="96">
        <v>3960000</v>
      </c>
      <c r="AN29" s="96">
        <v>1980000</v>
      </c>
      <c r="AO29" s="96">
        <v>1578229.7799999998</v>
      </c>
      <c r="AP29" s="96">
        <v>-401770.22</v>
      </c>
      <c r="AQ29" s="96">
        <v>-20.291425252525254</v>
      </c>
      <c r="AR29" s="94" t="s">
        <v>2889</v>
      </c>
      <c r="AS29" s="96">
        <v>95290470.010000005</v>
      </c>
      <c r="AT29" s="96">
        <v>20000000</v>
      </c>
      <c r="AU29" s="96">
        <v>10000000</v>
      </c>
      <c r="AV29" s="96">
        <v>47473986.030000009</v>
      </c>
      <c r="AW29" s="96">
        <v>37473986.030000001</v>
      </c>
      <c r="AX29" s="96">
        <v>374.73986029999998</v>
      </c>
      <c r="AY29" s="94" t="s">
        <v>2890</v>
      </c>
      <c r="AZ29" s="96">
        <v>4055891.64</v>
      </c>
      <c r="BA29" s="96">
        <v>4151400</v>
      </c>
      <c r="BB29" s="96">
        <v>2075700</v>
      </c>
      <c r="BC29" s="96">
        <v>1731404.0000000002</v>
      </c>
      <c r="BD29" s="96">
        <v>-344296</v>
      </c>
      <c r="BE29" s="96">
        <v>-16.586982704629765</v>
      </c>
      <c r="BF29" s="94" t="s">
        <v>2889</v>
      </c>
      <c r="BG29" s="96">
        <v>5932102.6500000004</v>
      </c>
      <c r="BH29" s="96">
        <v>5776434.4400000004</v>
      </c>
      <c r="BI29" s="96">
        <v>2888217.22</v>
      </c>
      <c r="BJ29" s="96">
        <v>3044992.43</v>
      </c>
      <c r="BK29" s="96">
        <v>156775.21</v>
      </c>
      <c r="BL29" s="96">
        <v>5.4280962288563606</v>
      </c>
      <c r="BM29" s="94" t="s">
        <v>2890</v>
      </c>
      <c r="BN29" s="96">
        <v>7869701.7199999997</v>
      </c>
      <c r="BO29" s="96">
        <v>7842763.7699999996</v>
      </c>
      <c r="BP29" s="96">
        <v>3921381.8849999998</v>
      </c>
      <c r="BQ29" s="96">
        <v>3596315.6</v>
      </c>
      <c r="BR29" s="96">
        <v>-325066.28499999997</v>
      </c>
      <c r="BS29" s="96">
        <v>-8.2895850119427994</v>
      </c>
      <c r="BT29" s="94" t="s">
        <v>2889</v>
      </c>
      <c r="BU29" s="96">
        <v>6558986.6200000001</v>
      </c>
      <c r="BV29" s="96">
        <v>6324152.7199999997</v>
      </c>
      <c r="BW29" s="96">
        <v>3162076.36</v>
      </c>
      <c r="BX29" s="96">
        <v>3568451.28</v>
      </c>
      <c r="BY29" s="96">
        <v>406374.92</v>
      </c>
      <c r="BZ29" s="96">
        <v>12.851521397161958</v>
      </c>
      <c r="CA29" s="94" t="s">
        <v>2890</v>
      </c>
      <c r="CB29" s="96">
        <v>14776432.720000001</v>
      </c>
      <c r="CC29" s="96">
        <v>15180779.859999999</v>
      </c>
      <c r="CD29" s="96">
        <v>7590389.9299999997</v>
      </c>
      <c r="CE29" s="96">
        <v>9048818.4199999981</v>
      </c>
      <c r="CF29" s="96">
        <v>1458428.49</v>
      </c>
      <c r="CG29" s="96">
        <v>19.214144509701097</v>
      </c>
      <c r="CH29" s="94" t="s">
        <v>2890</v>
      </c>
      <c r="CI29" s="96">
        <v>3099674.7</v>
      </c>
      <c r="CJ29" s="96">
        <v>3100000</v>
      </c>
      <c r="CK29" s="96">
        <v>1550000</v>
      </c>
      <c r="CL29" s="96">
        <v>1503226.25</v>
      </c>
      <c r="CM29" s="96">
        <v>-46773.75</v>
      </c>
      <c r="CN29" s="96">
        <v>-3.0176612903225806</v>
      </c>
      <c r="CO29" s="94" t="s">
        <v>2889</v>
      </c>
      <c r="CP29" s="96">
        <v>9229461.9700000007</v>
      </c>
      <c r="CQ29" s="96">
        <v>6210731.7300000004</v>
      </c>
      <c r="CR29" s="96">
        <v>3105365.8650000002</v>
      </c>
      <c r="CS29" s="96">
        <v>3647764.21</v>
      </c>
      <c r="CT29" s="96">
        <v>542398.34499999997</v>
      </c>
      <c r="CU29" s="96">
        <v>17.466487640418499</v>
      </c>
      <c r="CV29" s="94" t="s">
        <v>2890</v>
      </c>
      <c r="CW29" s="96">
        <v>4481257.26</v>
      </c>
      <c r="CX29" s="96">
        <v>5522885.7000000002</v>
      </c>
      <c r="CY29" s="96">
        <v>2761442.85</v>
      </c>
      <c r="CZ29" s="96">
        <v>2152284.4800000004</v>
      </c>
      <c r="DA29" s="96">
        <v>-609158.37</v>
      </c>
      <c r="DB29" s="96">
        <v>-22.05942339165194</v>
      </c>
      <c r="DC29" s="94" t="s">
        <v>2889</v>
      </c>
      <c r="DD29" s="96">
        <v>4471321.22</v>
      </c>
      <c r="DE29" s="96">
        <v>4300000</v>
      </c>
      <c r="DF29" s="96">
        <v>2150000</v>
      </c>
      <c r="DG29" s="96">
        <v>2257477.1799999992</v>
      </c>
      <c r="DH29" s="96">
        <v>107477.18</v>
      </c>
      <c r="DI29" s="96">
        <v>4.9989386046511628</v>
      </c>
      <c r="DJ29" s="94" t="s">
        <v>2890</v>
      </c>
      <c r="DK29" s="14">
        <f t="shared" si="39"/>
        <v>276584096.04000002</v>
      </c>
      <c r="DL29" s="14">
        <f t="shared" si="40"/>
        <v>203527809.40000001</v>
      </c>
      <c r="DM29" s="14">
        <f t="shared" si="36"/>
        <v>124473904.7</v>
      </c>
      <c r="DN29" s="14">
        <f t="shared" si="41"/>
        <v>167431923.22999999</v>
      </c>
      <c r="DO29" s="14">
        <f t="shared" si="37"/>
        <v>42958018.529999986</v>
      </c>
      <c r="DP29" s="14">
        <f t="shared" si="42"/>
        <v>34.511666227178281</v>
      </c>
      <c r="DQ29" s="14" t="str">
        <f t="shared" si="38"/>
        <v>OK</v>
      </c>
    </row>
    <row r="30" spans="1:197" s="24" customFormat="1" ht="15" customHeight="1" x14ac:dyDescent="0.25">
      <c r="A30" s="35" t="s">
        <v>2835</v>
      </c>
      <c r="B30" s="35" t="s">
        <v>2836</v>
      </c>
      <c r="C30" s="96">
        <v>733538.08</v>
      </c>
      <c r="D30" s="96">
        <v>750000</v>
      </c>
      <c r="E30" s="96">
        <v>375000</v>
      </c>
      <c r="F30" s="96">
        <v>1157151.23</v>
      </c>
      <c r="G30" s="96">
        <v>782151.23</v>
      </c>
      <c r="H30" s="96">
        <v>208.57366133333332</v>
      </c>
      <c r="I30" s="94" t="s">
        <v>2890</v>
      </c>
      <c r="J30" s="96">
        <v>165206.9</v>
      </c>
      <c r="K30" s="96">
        <v>50000</v>
      </c>
      <c r="L30" s="96">
        <v>25000</v>
      </c>
      <c r="M30" s="96">
        <v>191262.94999999998</v>
      </c>
      <c r="N30" s="96">
        <v>166262.95000000001</v>
      </c>
      <c r="O30" s="96">
        <v>665.05179999999996</v>
      </c>
      <c r="P30" s="94" t="s">
        <v>2890</v>
      </c>
      <c r="Q30" s="96">
        <v>6687.06</v>
      </c>
      <c r="R30" s="96">
        <v>4047</v>
      </c>
      <c r="S30" s="96">
        <v>2023.5</v>
      </c>
      <c r="T30" s="96">
        <v>2816.25</v>
      </c>
      <c r="U30" s="96">
        <v>792.75</v>
      </c>
      <c r="V30" s="96">
        <v>39.17716827279466</v>
      </c>
      <c r="W30" s="94" t="s">
        <v>2890</v>
      </c>
      <c r="X30" s="96">
        <v>13244.89</v>
      </c>
      <c r="Y30" s="96">
        <v>-20000</v>
      </c>
      <c r="Z30" s="96">
        <v>-10000</v>
      </c>
      <c r="AA30" s="96">
        <v>14893.900000000001</v>
      </c>
      <c r="AB30" s="96">
        <v>24893.9</v>
      </c>
      <c r="AC30" s="96">
        <v>-248.93899999999999</v>
      </c>
      <c r="AD30" s="94" t="s">
        <v>2890</v>
      </c>
      <c r="AE30" s="96">
        <v>47567.62</v>
      </c>
      <c r="AF30" s="96">
        <v>9534.94</v>
      </c>
      <c r="AG30" s="96">
        <v>4767.47</v>
      </c>
      <c r="AH30" s="96">
        <v>812.28</v>
      </c>
      <c r="AI30" s="96">
        <v>-3955.19</v>
      </c>
      <c r="AJ30" s="96">
        <v>-82.962032272882681</v>
      </c>
      <c r="AK30" s="94" t="s">
        <v>2889</v>
      </c>
      <c r="AL30" s="96">
        <v>974.04</v>
      </c>
      <c r="AM30" s="97"/>
      <c r="AN30" s="97"/>
      <c r="AO30" s="96">
        <v>1795.16</v>
      </c>
      <c r="AP30" s="97"/>
      <c r="AQ30" s="97"/>
      <c r="AR30" s="94" t="s">
        <v>2895</v>
      </c>
      <c r="AS30" s="96">
        <v>111526.06</v>
      </c>
      <c r="AT30" s="96">
        <v>150000</v>
      </c>
      <c r="AU30" s="96">
        <v>75000</v>
      </c>
      <c r="AV30" s="96">
        <v>122395</v>
      </c>
      <c r="AW30" s="96">
        <v>47395</v>
      </c>
      <c r="AX30" s="96">
        <v>63.193333333333335</v>
      </c>
      <c r="AY30" s="94" t="s">
        <v>2890</v>
      </c>
      <c r="AZ30" s="96">
        <v>3207.84</v>
      </c>
      <c r="BA30" s="96">
        <v>12000</v>
      </c>
      <c r="BB30" s="96">
        <v>6000</v>
      </c>
      <c r="BC30" s="96">
        <v>3980.75</v>
      </c>
      <c r="BD30" s="96">
        <v>-2019.25</v>
      </c>
      <c r="BE30" s="96">
        <v>-33.654166666666669</v>
      </c>
      <c r="BF30" s="94" t="s">
        <v>2889</v>
      </c>
      <c r="BG30" s="96">
        <v>9720.4500000000007</v>
      </c>
      <c r="BH30" s="96">
        <v>6500</v>
      </c>
      <c r="BI30" s="96">
        <v>3250</v>
      </c>
      <c r="BJ30" s="96">
        <v>2467.83</v>
      </c>
      <c r="BK30" s="96">
        <v>-782.17</v>
      </c>
      <c r="BL30" s="96">
        <v>-24.066769230769232</v>
      </c>
      <c r="BM30" s="94" t="s">
        <v>2889</v>
      </c>
      <c r="BN30" s="96">
        <v>30952.25</v>
      </c>
      <c r="BO30" s="96">
        <v>25000</v>
      </c>
      <c r="BP30" s="96">
        <v>12500</v>
      </c>
      <c r="BQ30" s="96">
        <v>6250.43</v>
      </c>
      <c r="BR30" s="96">
        <v>-6249.57</v>
      </c>
      <c r="BS30" s="96">
        <v>-49.996560000000002</v>
      </c>
      <c r="BT30" s="94" t="s">
        <v>2889</v>
      </c>
      <c r="BU30" s="96">
        <v>31976.77</v>
      </c>
      <c r="BV30" s="96">
        <v>500</v>
      </c>
      <c r="BW30" s="96">
        <v>250</v>
      </c>
      <c r="BX30" s="96">
        <v>7901.85</v>
      </c>
      <c r="BY30" s="96">
        <v>7651.85</v>
      </c>
      <c r="BZ30" s="96">
        <v>3060.74</v>
      </c>
      <c r="CA30" s="94" t="s">
        <v>2890</v>
      </c>
      <c r="CB30" s="96">
        <v>272502.53000000003</v>
      </c>
      <c r="CC30" s="96">
        <v>245399.61</v>
      </c>
      <c r="CD30" s="96">
        <v>122699.80499999999</v>
      </c>
      <c r="CE30" s="96">
        <v>58608.380000000005</v>
      </c>
      <c r="CF30" s="96">
        <v>-64091.425000000003</v>
      </c>
      <c r="CG30" s="96">
        <v>-52.234333216747984</v>
      </c>
      <c r="CH30" s="94" t="s">
        <v>2889</v>
      </c>
      <c r="CI30" s="96">
        <v>6156.09</v>
      </c>
      <c r="CJ30" s="96">
        <v>10000</v>
      </c>
      <c r="CK30" s="96">
        <v>5000</v>
      </c>
      <c r="CL30" s="96">
        <v>3764.11</v>
      </c>
      <c r="CM30" s="96">
        <v>-1235.8900000000001</v>
      </c>
      <c r="CN30" s="96">
        <v>-24.7178</v>
      </c>
      <c r="CO30" s="94" t="s">
        <v>2889</v>
      </c>
      <c r="CP30" s="96">
        <v>0</v>
      </c>
      <c r="CQ30" s="97"/>
      <c r="CR30" s="97"/>
      <c r="CS30" s="96">
        <v>0</v>
      </c>
      <c r="CT30" s="97"/>
      <c r="CU30" s="97"/>
      <c r="CV30" s="94" t="s">
        <v>2895</v>
      </c>
      <c r="CW30" s="96">
        <v>0</v>
      </c>
      <c r="CX30" s="97"/>
      <c r="CY30" s="97"/>
      <c r="CZ30" s="96">
        <v>1781.36</v>
      </c>
      <c r="DA30" s="97"/>
      <c r="DB30" s="97"/>
      <c r="DC30" s="94" t="s">
        <v>2895</v>
      </c>
      <c r="DD30" s="96">
        <v>6354.61</v>
      </c>
      <c r="DE30" s="96">
        <v>10000</v>
      </c>
      <c r="DF30" s="96">
        <v>5000</v>
      </c>
      <c r="DG30" s="96">
        <v>2216.12</v>
      </c>
      <c r="DH30" s="96">
        <v>-2783.88</v>
      </c>
      <c r="DI30" s="96">
        <v>-55.677599999999998</v>
      </c>
      <c r="DJ30" s="94" t="s">
        <v>2889</v>
      </c>
      <c r="DK30" s="14">
        <f t="shared" si="39"/>
        <v>49997163.050000012</v>
      </c>
      <c r="DL30" s="14">
        <f t="shared" si="40"/>
        <v>56202981.549999997</v>
      </c>
      <c r="DM30" s="14">
        <f t="shared" si="36"/>
        <v>626490.77499999991</v>
      </c>
      <c r="DN30" s="14">
        <f t="shared" si="41"/>
        <v>1578097.6</v>
      </c>
      <c r="DO30" s="14">
        <f t="shared" si="37"/>
        <v>951606.82500000019</v>
      </c>
      <c r="DP30" s="14">
        <f t="shared" si="42"/>
        <v>151.8947864794977</v>
      </c>
      <c r="DQ30" s="14" t="str">
        <f t="shared" si="38"/>
        <v>OK</v>
      </c>
    </row>
    <row r="31" spans="1:197" s="24" customFormat="1" ht="15" customHeight="1" x14ac:dyDescent="0.25">
      <c r="A31" s="35" t="s">
        <v>2837</v>
      </c>
      <c r="B31" s="35" t="s">
        <v>2838</v>
      </c>
      <c r="C31" s="96">
        <v>53315447.369999997</v>
      </c>
      <c r="D31" s="96">
        <v>49960000</v>
      </c>
      <c r="E31" s="96">
        <v>24980000</v>
      </c>
      <c r="F31" s="96">
        <v>29856536.59</v>
      </c>
      <c r="G31" s="96">
        <v>4876536.59</v>
      </c>
      <c r="H31" s="96">
        <v>19.521763771016815</v>
      </c>
      <c r="I31" s="94" t="s">
        <v>2890</v>
      </c>
      <c r="J31" s="96">
        <v>12064207.560000001</v>
      </c>
      <c r="K31" s="96">
        <v>12150000</v>
      </c>
      <c r="L31" s="96">
        <v>6075000</v>
      </c>
      <c r="M31" s="96">
        <v>8694408.8000000007</v>
      </c>
      <c r="N31" s="96">
        <v>2619408.7999999998</v>
      </c>
      <c r="O31" s="96">
        <v>43.117840329218105</v>
      </c>
      <c r="P31" s="94" t="s">
        <v>2890</v>
      </c>
      <c r="Q31" s="96">
        <v>7291722.9299999997</v>
      </c>
      <c r="R31" s="96">
        <v>10504538</v>
      </c>
      <c r="S31" s="96">
        <v>5252269</v>
      </c>
      <c r="T31" s="96">
        <v>5986457.8799999999</v>
      </c>
      <c r="U31" s="96">
        <v>734188.88</v>
      </c>
      <c r="V31" s="96">
        <v>13.978508716899306</v>
      </c>
      <c r="W31" s="94" t="s">
        <v>2890</v>
      </c>
      <c r="X31" s="96">
        <v>8591784.1799999997</v>
      </c>
      <c r="Y31" s="96">
        <v>3480000</v>
      </c>
      <c r="Z31" s="96">
        <v>1740000</v>
      </c>
      <c r="AA31" s="96">
        <v>6142536.9000000004</v>
      </c>
      <c r="AB31" s="96">
        <v>4402536.9000000004</v>
      </c>
      <c r="AC31" s="96">
        <v>253.01936206896553</v>
      </c>
      <c r="AD31" s="94" t="s">
        <v>2890</v>
      </c>
      <c r="AE31" s="96">
        <v>6203625</v>
      </c>
      <c r="AF31" s="96">
        <v>6726500</v>
      </c>
      <c r="AG31" s="96">
        <v>3363250</v>
      </c>
      <c r="AH31" s="96">
        <v>10750866.129999999</v>
      </c>
      <c r="AI31" s="96">
        <v>7387616.1299999999</v>
      </c>
      <c r="AJ31" s="96">
        <v>219.65706177060878</v>
      </c>
      <c r="AK31" s="94" t="s">
        <v>2890</v>
      </c>
      <c r="AL31" s="96">
        <v>6680455.54</v>
      </c>
      <c r="AM31" s="96">
        <v>7110000</v>
      </c>
      <c r="AN31" s="96">
        <v>3555000</v>
      </c>
      <c r="AO31" s="96">
        <v>4967334.0999999996</v>
      </c>
      <c r="AP31" s="96">
        <v>1412334.1</v>
      </c>
      <c r="AQ31" s="96">
        <v>39.728104078762307</v>
      </c>
      <c r="AR31" s="94" t="s">
        <v>2890</v>
      </c>
      <c r="AS31" s="96">
        <v>23104520.02</v>
      </c>
      <c r="AT31" s="96">
        <v>18000000</v>
      </c>
      <c r="AU31" s="96">
        <v>9000000</v>
      </c>
      <c r="AV31" s="96">
        <v>10216590.34</v>
      </c>
      <c r="AW31" s="96">
        <v>1216590.3400000001</v>
      </c>
      <c r="AX31" s="96">
        <v>13.517670444444445</v>
      </c>
      <c r="AY31" s="94" t="s">
        <v>2890</v>
      </c>
      <c r="AZ31" s="96">
        <v>6634696.2599999998</v>
      </c>
      <c r="BA31" s="96">
        <v>6013960</v>
      </c>
      <c r="BB31" s="96">
        <v>3006980</v>
      </c>
      <c r="BC31" s="96">
        <v>3695658</v>
      </c>
      <c r="BD31" s="96">
        <v>688678</v>
      </c>
      <c r="BE31" s="96">
        <v>22.902646509122107</v>
      </c>
      <c r="BF31" s="94" t="s">
        <v>2890</v>
      </c>
      <c r="BG31" s="96">
        <v>10004734.93</v>
      </c>
      <c r="BH31" s="96">
        <v>14791721</v>
      </c>
      <c r="BI31" s="96">
        <v>7395860.5</v>
      </c>
      <c r="BJ31" s="96">
        <v>9231900.0800000001</v>
      </c>
      <c r="BK31" s="96">
        <v>1836039.58</v>
      </c>
      <c r="BL31" s="96">
        <v>24.825232709567736</v>
      </c>
      <c r="BM31" s="94" t="s">
        <v>2890</v>
      </c>
      <c r="BN31" s="96">
        <v>12038020.01</v>
      </c>
      <c r="BO31" s="96">
        <v>8690000</v>
      </c>
      <c r="BP31" s="96">
        <v>4345000</v>
      </c>
      <c r="BQ31" s="96">
        <v>5132798.32</v>
      </c>
      <c r="BR31" s="96">
        <v>787798.32</v>
      </c>
      <c r="BS31" s="96">
        <v>18.131146605293441</v>
      </c>
      <c r="BT31" s="94" t="s">
        <v>2890</v>
      </c>
      <c r="BU31" s="96">
        <v>11234233</v>
      </c>
      <c r="BV31" s="96">
        <v>6721566</v>
      </c>
      <c r="BW31" s="96">
        <v>3360783</v>
      </c>
      <c r="BX31" s="96">
        <v>6315169.3999999994</v>
      </c>
      <c r="BY31" s="96">
        <v>2954386.4</v>
      </c>
      <c r="BZ31" s="96">
        <v>87.907681037424908</v>
      </c>
      <c r="CA31" s="94" t="s">
        <v>2890</v>
      </c>
      <c r="CB31" s="96">
        <v>12844122.66</v>
      </c>
      <c r="CC31" s="96">
        <v>14636523.25</v>
      </c>
      <c r="CD31" s="96">
        <v>7318261.625</v>
      </c>
      <c r="CE31" s="96">
        <v>7098317.7199999997</v>
      </c>
      <c r="CF31" s="96">
        <v>-219943.905</v>
      </c>
      <c r="CG31" s="96">
        <v>-3.0054118897395936</v>
      </c>
      <c r="CH31" s="94" t="s">
        <v>2889</v>
      </c>
      <c r="CI31" s="96">
        <v>4158133.66</v>
      </c>
      <c r="CJ31" s="96">
        <v>3024300</v>
      </c>
      <c r="CK31" s="96">
        <v>1512150</v>
      </c>
      <c r="CL31" s="96">
        <v>2421722.7999999998</v>
      </c>
      <c r="CM31" s="96">
        <v>909572.8</v>
      </c>
      <c r="CN31" s="96">
        <v>60.150963859405486</v>
      </c>
      <c r="CO31" s="94" t="s">
        <v>2890</v>
      </c>
      <c r="CP31" s="96">
        <v>16865532.960000001</v>
      </c>
      <c r="CQ31" s="96">
        <v>14020000</v>
      </c>
      <c r="CR31" s="96">
        <v>7010000</v>
      </c>
      <c r="CS31" s="96">
        <v>9097254.3999999985</v>
      </c>
      <c r="CT31" s="96">
        <v>2087254.4</v>
      </c>
      <c r="CU31" s="96">
        <v>29.775383737517828</v>
      </c>
      <c r="CV31" s="94" t="s">
        <v>2890</v>
      </c>
      <c r="CW31" s="96">
        <v>2757274.6</v>
      </c>
      <c r="CX31" s="96">
        <v>860000</v>
      </c>
      <c r="CY31" s="96">
        <v>430000</v>
      </c>
      <c r="CZ31" s="96">
        <v>2473658.71</v>
      </c>
      <c r="DA31" s="96">
        <v>2043658.71</v>
      </c>
      <c r="DB31" s="96">
        <v>475.2694674418604</v>
      </c>
      <c r="DC31" s="94" t="s">
        <v>2890</v>
      </c>
      <c r="DD31" s="96">
        <v>3502422.93</v>
      </c>
      <c r="DE31" s="96">
        <v>3000000</v>
      </c>
      <c r="DF31" s="96">
        <v>1500000</v>
      </c>
      <c r="DG31" s="96">
        <v>1754266.4000000001</v>
      </c>
      <c r="DH31" s="96">
        <v>254266.4</v>
      </c>
      <c r="DI31" s="96">
        <v>16.951093333333333</v>
      </c>
      <c r="DJ31" s="94" t="s">
        <v>2890</v>
      </c>
      <c r="DK31" s="14">
        <f t="shared" si="39"/>
        <v>185391932.94999999</v>
      </c>
      <c r="DL31" s="14">
        <f t="shared" si="40"/>
        <v>167589108.25</v>
      </c>
      <c r="DM31" s="14">
        <f t="shared" si="36"/>
        <v>89844554.125</v>
      </c>
      <c r="DN31" s="14">
        <f t="shared" si="41"/>
        <v>123835476.56999998</v>
      </c>
      <c r="DO31" s="14">
        <f t="shared" si="37"/>
        <v>33990922.444999978</v>
      </c>
      <c r="DP31" s="14">
        <f t="shared" si="42"/>
        <v>37.833035931937161</v>
      </c>
      <c r="DQ31" s="14" t="str">
        <f t="shared" si="38"/>
        <v>OK</v>
      </c>
    </row>
    <row r="32" spans="1:197" s="24" customFormat="1" ht="15" customHeight="1" x14ac:dyDescent="0.25">
      <c r="A32" s="35" t="s">
        <v>2872</v>
      </c>
      <c r="B32" s="36" t="s">
        <v>2873</v>
      </c>
      <c r="C32" s="96">
        <v>462831.74</v>
      </c>
      <c r="D32" s="97"/>
      <c r="E32" s="97"/>
      <c r="F32" s="96">
        <v>341085.54</v>
      </c>
      <c r="G32" s="97"/>
      <c r="H32" s="97"/>
      <c r="I32" s="94" t="s">
        <v>2895</v>
      </c>
      <c r="J32" s="96">
        <v>429208.13</v>
      </c>
      <c r="K32" s="96">
        <v>216000</v>
      </c>
      <c r="L32" s="96">
        <v>108000</v>
      </c>
      <c r="M32" s="96">
        <v>308702.96999999997</v>
      </c>
      <c r="N32" s="96">
        <v>200702.97</v>
      </c>
      <c r="O32" s="96">
        <v>185.83608333333333</v>
      </c>
      <c r="P32" s="94" t="s">
        <v>2890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7"/>
      <c r="W32" s="94" t="s">
        <v>2890</v>
      </c>
      <c r="X32" s="96">
        <v>0</v>
      </c>
      <c r="Y32" s="97"/>
      <c r="Z32" s="97"/>
      <c r="AA32" s="96">
        <v>0</v>
      </c>
      <c r="AB32" s="97"/>
      <c r="AC32" s="97"/>
      <c r="AD32" s="94" t="s">
        <v>2895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7"/>
      <c r="AK32" s="94" t="s">
        <v>2890</v>
      </c>
      <c r="AL32" s="96">
        <v>0</v>
      </c>
      <c r="AM32" s="97"/>
      <c r="AN32" s="97"/>
      <c r="AO32" s="96">
        <v>0</v>
      </c>
      <c r="AP32" s="97"/>
      <c r="AQ32" s="97"/>
      <c r="AR32" s="94" t="s">
        <v>2895</v>
      </c>
      <c r="AS32" s="96">
        <v>0</v>
      </c>
      <c r="AT32" s="97"/>
      <c r="AU32" s="97"/>
      <c r="AV32" s="96">
        <v>0</v>
      </c>
      <c r="AW32" s="97"/>
      <c r="AX32" s="97"/>
      <c r="AY32" s="94" t="s">
        <v>2895</v>
      </c>
      <c r="AZ32" s="96">
        <v>0</v>
      </c>
      <c r="BA32" s="97"/>
      <c r="BB32" s="97"/>
      <c r="BC32" s="96">
        <v>0</v>
      </c>
      <c r="BD32" s="97"/>
      <c r="BE32" s="97"/>
      <c r="BF32" s="94" t="s">
        <v>2895</v>
      </c>
      <c r="BG32" s="96">
        <v>0</v>
      </c>
      <c r="BH32" s="97"/>
      <c r="BI32" s="97"/>
      <c r="BJ32" s="96">
        <v>0</v>
      </c>
      <c r="BK32" s="97"/>
      <c r="BL32" s="97"/>
      <c r="BM32" s="94" t="s">
        <v>2895</v>
      </c>
      <c r="BN32" s="96">
        <v>0</v>
      </c>
      <c r="BO32" s="97"/>
      <c r="BP32" s="97"/>
      <c r="BQ32" s="96">
        <v>0</v>
      </c>
      <c r="BR32" s="97"/>
      <c r="BS32" s="97"/>
      <c r="BT32" s="94" t="s">
        <v>2895</v>
      </c>
      <c r="BU32" s="96">
        <v>0</v>
      </c>
      <c r="BV32" s="97"/>
      <c r="BW32" s="97"/>
      <c r="BX32" s="96">
        <v>0</v>
      </c>
      <c r="BY32" s="97"/>
      <c r="BZ32" s="97"/>
      <c r="CA32" s="94" t="s">
        <v>2895</v>
      </c>
      <c r="CB32" s="96">
        <v>0</v>
      </c>
      <c r="CC32" s="96">
        <v>0</v>
      </c>
      <c r="CD32" s="96">
        <v>0</v>
      </c>
      <c r="CE32" s="96">
        <v>0</v>
      </c>
      <c r="CF32" s="96">
        <v>0</v>
      </c>
      <c r="CG32" s="97"/>
      <c r="CH32" s="94" t="s">
        <v>2890</v>
      </c>
      <c r="CI32" s="96">
        <v>0</v>
      </c>
      <c r="CJ32" s="97"/>
      <c r="CK32" s="97"/>
      <c r="CL32" s="96">
        <v>0</v>
      </c>
      <c r="CM32" s="97"/>
      <c r="CN32" s="97"/>
      <c r="CO32" s="94" t="s">
        <v>2895</v>
      </c>
      <c r="CP32" s="96">
        <v>0</v>
      </c>
      <c r="CQ32" s="97"/>
      <c r="CR32" s="97"/>
      <c r="CS32" s="96">
        <v>0</v>
      </c>
      <c r="CT32" s="97"/>
      <c r="CU32" s="97"/>
      <c r="CV32" s="94" t="s">
        <v>2895</v>
      </c>
      <c r="CW32" s="96">
        <v>0</v>
      </c>
      <c r="CX32" s="97"/>
      <c r="CY32" s="97"/>
      <c r="CZ32" s="96">
        <v>0</v>
      </c>
      <c r="DA32" s="97"/>
      <c r="DB32" s="97"/>
      <c r="DC32" s="94" t="s">
        <v>2895</v>
      </c>
      <c r="DD32" s="96">
        <v>0</v>
      </c>
      <c r="DE32" s="97"/>
      <c r="DF32" s="97"/>
      <c r="DG32" s="96">
        <v>0</v>
      </c>
      <c r="DH32" s="97"/>
      <c r="DI32" s="97"/>
      <c r="DJ32" s="94" t="s">
        <v>2895</v>
      </c>
      <c r="DK32" s="14"/>
      <c r="DL32" s="14"/>
      <c r="DM32" s="14">
        <f t="shared" si="36"/>
        <v>108000</v>
      </c>
      <c r="DN32" s="14">
        <f t="shared" si="41"/>
        <v>649788.51</v>
      </c>
      <c r="DO32" s="14">
        <f t="shared" si="37"/>
        <v>541788.51</v>
      </c>
      <c r="DP32" s="14">
        <f t="shared" si="42"/>
        <v>501.65602777777781</v>
      </c>
      <c r="DQ32" s="14" t="str">
        <f t="shared" si="38"/>
        <v>OK</v>
      </c>
    </row>
    <row r="33" spans="1:197" s="25" customFormat="1" ht="13.5" customHeight="1" x14ac:dyDescent="0.2">
      <c r="A33" s="16"/>
      <c r="B33" s="23" t="s">
        <v>2839</v>
      </c>
      <c r="C33" s="23">
        <f>SUM(C18:C32)</f>
        <v>1713316874.9299998</v>
      </c>
      <c r="D33" s="23">
        <f>SUM(D18:D32)</f>
        <v>1610537000</v>
      </c>
      <c r="E33" s="23">
        <f t="shared" ref="E33" si="43">SUM(E18:E32)</f>
        <v>805268500</v>
      </c>
      <c r="F33" s="23">
        <f>SUM(F18:F32)</f>
        <v>823333882.5200001</v>
      </c>
      <c r="G33" s="23">
        <f>F33-E33</f>
        <v>18065382.5200001</v>
      </c>
      <c r="H33" s="23">
        <f>G33/E33*100</f>
        <v>2.2433986328783631</v>
      </c>
      <c r="I33" s="23"/>
      <c r="J33" s="23">
        <f>SUM(J18:J32)</f>
        <v>541523593.45999992</v>
      </c>
      <c r="K33" s="23">
        <f>SUM(K18:K32)</f>
        <v>524399700</v>
      </c>
      <c r="L33" s="23">
        <f t="shared" ref="L33" si="44">SUM(L18:L32)</f>
        <v>262199850</v>
      </c>
      <c r="M33" s="23">
        <f>SUM(M18:M32)</f>
        <v>277151418.85999995</v>
      </c>
      <c r="N33" s="23">
        <f>M33-L33</f>
        <v>14951568.859999955</v>
      </c>
      <c r="O33" s="23">
        <f>N33/L33*100</f>
        <v>5.7023559929572629</v>
      </c>
      <c r="P33" s="23"/>
      <c r="Q33" s="23">
        <f>SUM(Q18:Q32)</f>
        <v>139442084.70000002</v>
      </c>
      <c r="R33" s="23">
        <f>SUM(R18:R32)</f>
        <v>140182202.27000001</v>
      </c>
      <c r="S33" s="23">
        <f t="shared" ref="S33" si="45">SUM(S18:S32)</f>
        <v>70091101.135000005</v>
      </c>
      <c r="T33" s="23">
        <f>SUM(T18:T32)</f>
        <v>63515879.240000002</v>
      </c>
      <c r="U33" s="23">
        <f>T33-S33</f>
        <v>-6575221.8950000033</v>
      </c>
      <c r="V33" s="23">
        <f>U33/S33*100</f>
        <v>-9.3809653273041036</v>
      </c>
      <c r="W33" s="23"/>
      <c r="X33" s="23">
        <f>SUM(X18:X32)</f>
        <v>106002700.56999999</v>
      </c>
      <c r="Y33" s="23">
        <f>SUM(Y18:Y32)</f>
        <v>99662742.219999999</v>
      </c>
      <c r="Z33" s="23">
        <f t="shared" ref="Z33" si="46">SUM(Z18:Z32)</f>
        <v>49831371.109999999</v>
      </c>
      <c r="AA33" s="23">
        <f>SUM(AA18:AA32)</f>
        <v>52565550.770000003</v>
      </c>
      <c r="AB33" s="23">
        <f>AA33-Z33</f>
        <v>2734179.6600000039</v>
      </c>
      <c r="AC33" s="23">
        <f>AB33/Z33*100</f>
        <v>5.4868641963803348</v>
      </c>
      <c r="AD33" s="23"/>
      <c r="AE33" s="23">
        <f>SUM(AE18:AE32)</f>
        <v>99512758.830000013</v>
      </c>
      <c r="AF33" s="23">
        <f>SUM(AF18:AF32)</f>
        <v>103531622.00999999</v>
      </c>
      <c r="AG33" s="23">
        <f t="shared" ref="AG33" si="47">SUM(AG18:AG32)</f>
        <v>51765811.004999995</v>
      </c>
      <c r="AH33" s="23">
        <f>SUM(AH18:AH32)</f>
        <v>58433148.469999999</v>
      </c>
      <c r="AI33" s="23">
        <f>AH33-AG33</f>
        <v>6667337.4650000036</v>
      </c>
      <c r="AJ33" s="23">
        <f>AI33/AG33*100</f>
        <v>12.879808768679416</v>
      </c>
      <c r="AK33" s="23"/>
      <c r="AL33" s="23">
        <f>SUM(AL18:AL32)</f>
        <v>80958646.340000004</v>
      </c>
      <c r="AM33" s="23">
        <f>SUM(AM18:AM32)</f>
        <v>85390100</v>
      </c>
      <c r="AN33" s="23">
        <f t="shared" ref="AN33" si="48">SUM(AN18:AN32)</f>
        <v>42695050</v>
      </c>
      <c r="AO33" s="23">
        <f>SUM(AO18:AO32)</f>
        <v>41953178.219999999</v>
      </c>
      <c r="AP33" s="23">
        <f>AO33-AN33</f>
        <v>-741871.78000000119</v>
      </c>
      <c r="AQ33" s="23">
        <f>AP33/AN33*100</f>
        <v>-1.7376060690876372</v>
      </c>
      <c r="AR33" s="23"/>
      <c r="AS33" s="23">
        <f t="shared" ref="AS33" si="49">SUM(AS18:AS32)</f>
        <v>393647062.39999998</v>
      </c>
      <c r="AT33" s="23">
        <f t="shared" ref="AT33:AV33" si="50">SUM(AT18:AT32)</f>
        <v>290824996.32999998</v>
      </c>
      <c r="AU33" s="23">
        <f t="shared" si="50"/>
        <v>145412498.16499999</v>
      </c>
      <c r="AV33" s="23">
        <f t="shared" si="50"/>
        <v>192121930.90000004</v>
      </c>
      <c r="AW33" s="23">
        <f t="shared" ref="AW33" si="51">AV33-AU33</f>
        <v>46709432.735000044</v>
      </c>
      <c r="AX33" s="23">
        <f>AW33/AU33*100</f>
        <v>32.12202068215533</v>
      </c>
      <c r="AY33" s="23"/>
      <c r="AZ33" s="23">
        <f>SUM(AZ18:AZ32)</f>
        <v>103816353.70999999</v>
      </c>
      <c r="BA33" s="23">
        <f t="shared" ref="BA33:BC33" si="52">SUM(BA18:BA32)</f>
        <v>86604687.099999994</v>
      </c>
      <c r="BB33" s="23">
        <f t="shared" si="52"/>
        <v>43302343.549999997</v>
      </c>
      <c r="BC33" s="23">
        <f t="shared" si="52"/>
        <v>49661851.859999999</v>
      </c>
      <c r="BD33" s="23">
        <f t="shared" ref="BD33" si="53">BC33-BB33</f>
        <v>6359508.3100000024</v>
      </c>
      <c r="BE33" s="23">
        <f>BD33/BB33*100</f>
        <v>14.686291291964041</v>
      </c>
      <c r="BF33" s="23"/>
      <c r="BG33" s="23">
        <f t="shared" ref="BG33" si="54">SUM(BG18:BG32)</f>
        <v>109536515.43000001</v>
      </c>
      <c r="BH33" s="23">
        <f t="shared" ref="BH33:BJ33" si="55">SUM(BH18:BH32)</f>
        <v>113339238.55</v>
      </c>
      <c r="BI33" s="23">
        <f t="shared" si="55"/>
        <v>56669619.274999999</v>
      </c>
      <c r="BJ33" s="23">
        <f t="shared" si="55"/>
        <v>57341951.609999999</v>
      </c>
      <c r="BK33" s="23">
        <f t="shared" ref="BK33" si="56">BJ33-BI33</f>
        <v>672332.33500000089</v>
      </c>
      <c r="BL33" s="23">
        <f>BK33/BI33*100</f>
        <v>1.1864070089078624</v>
      </c>
      <c r="BM33" s="23"/>
      <c r="BN33" s="23">
        <f t="shared" ref="BN33" si="57">SUM(BN18:BN32)</f>
        <v>118357058.33999999</v>
      </c>
      <c r="BO33" s="23">
        <f t="shared" ref="BO33:BQ33" si="58">SUM(BO18:BO32)</f>
        <v>111391295.11</v>
      </c>
      <c r="BP33" s="23">
        <f t="shared" si="58"/>
        <v>55695647.555</v>
      </c>
      <c r="BQ33" s="23">
        <f t="shared" si="58"/>
        <v>50919157.039999999</v>
      </c>
      <c r="BR33" s="23">
        <f t="shared" ref="BR33" si="59">BQ33-BP33</f>
        <v>-4776490.5150000006</v>
      </c>
      <c r="BS33" s="23">
        <f>BR33/BP33*100</f>
        <v>-8.5760570613406895</v>
      </c>
      <c r="BT33" s="23"/>
      <c r="BU33" s="23">
        <f t="shared" ref="BU33" si="60">SUM(BU18:BU32)</f>
        <v>123642490.05000001</v>
      </c>
      <c r="BV33" s="23">
        <f t="shared" ref="BV33:BX33" si="61">SUM(BV18:BV32)</f>
        <v>98523818.719999999</v>
      </c>
      <c r="BW33" s="23">
        <f t="shared" si="61"/>
        <v>49261909.359999999</v>
      </c>
      <c r="BX33" s="23">
        <f t="shared" si="61"/>
        <v>60290106.25</v>
      </c>
      <c r="BY33" s="23">
        <f t="shared" ref="BY33" si="62">BX33-BW33</f>
        <v>11028196.890000001</v>
      </c>
      <c r="BZ33" s="23">
        <f>BY33/BW33*100</f>
        <v>22.386864482672177</v>
      </c>
      <c r="CA33" s="23"/>
      <c r="CB33" s="23">
        <f t="shared" ref="CB33" si="63">SUM(CB18:CB32)</f>
        <v>193892258.37</v>
      </c>
      <c r="CC33" s="23">
        <f t="shared" ref="CC33:CD33" si="64">SUM(CC18:CC32)</f>
        <v>195287207.35999995</v>
      </c>
      <c r="CD33" s="23">
        <f t="shared" si="64"/>
        <v>97643603.679999977</v>
      </c>
      <c r="CE33" s="23">
        <f>SUM(CE18:CE32)</f>
        <v>104857108.94000001</v>
      </c>
      <c r="CF33" s="23">
        <f>CE33-CD33</f>
        <v>7213505.2600000352</v>
      </c>
      <c r="CG33" s="23">
        <f>CF33/CD33*100</f>
        <v>7.3875860662008259</v>
      </c>
      <c r="CH33" s="23"/>
      <c r="CI33" s="23">
        <f t="shared" ref="CI33" si="65">SUM(CI18:CI32)</f>
        <v>56328506.050000012</v>
      </c>
      <c r="CJ33" s="23">
        <f t="shared" ref="CJ33:CL33" si="66">SUM(CJ18:CJ32)</f>
        <v>50408600</v>
      </c>
      <c r="CK33" s="23">
        <f t="shared" si="66"/>
        <v>25204300</v>
      </c>
      <c r="CL33" s="23">
        <f t="shared" si="66"/>
        <v>26388335.509999998</v>
      </c>
      <c r="CM33" s="23">
        <f t="shared" ref="CM33" si="67">CL33-CK33</f>
        <v>1184035.5099999979</v>
      </c>
      <c r="CN33" s="23">
        <f>CM33/CK33*100</f>
        <v>4.6977520105696167</v>
      </c>
      <c r="CO33" s="23"/>
      <c r="CP33" s="23">
        <f t="shared" ref="CP33" si="68">SUM(CP18:CP32)</f>
        <v>219666278.78000003</v>
      </c>
      <c r="CQ33" s="23">
        <f t="shared" ref="CQ33:CS33" si="69">SUM(CQ18:CQ32)</f>
        <v>127230827.3</v>
      </c>
      <c r="CR33" s="23">
        <f t="shared" si="69"/>
        <v>63615413.649999999</v>
      </c>
      <c r="CS33" s="23">
        <f t="shared" si="69"/>
        <v>66309279.450000003</v>
      </c>
      <c r="CT33" s="23">
        <f t="shared" ref="CT33" si="70">CS33-CR33</f>
        <v>2693865.8000000045</v>
      </c>
      <c r="CU33" s="23">
        <f>CT33/CR33*100</f>
        <v>4.2346117794991409</v>
      </c>
      <c r="CV33" s="23"/>
      <c r="CW33" s="23">
        <f t="shared" ref="CW33" si="71">SUM(CW18:CW32)</f>
        <v>71784452.039999992</v>
      </c>
      <c r="CX33" s="23">
        <f t="shared" ref="CX33:CZ33" si="72">SUM(CX18:CX32)</f>
        <v>61538885.700000003</v>
      </c>
      <c r="CY33" s="23">
        <f t="shared" si="72"/>
        <v>30769442.850000001</v>
      </c>
      <c r="CZ33" s="23">
        <f t="shared" si="72"/>
        <v>38302920.57</v>
      </c>
      <c r="DA33" s="23">
        <f t="shared" ref="DA33" si="73">CZ33-CY33</f>
        <v>7533477.7199999988</v>
      </c>
      <c r="DB33" s="23">
        <f>DA33/CY33*100</f>
        <v>24.483633833493343</v>
      </c>
      <c r="DC33" s="23"/>
      <c r="DD33" s="23">
        <f t="shared" ref="DD33" si="74">SUM(DD18:DD32)</f>
        <v>71190458.450000003</v>
      </c>
      <c r="DE33" s="23">
        <f t="shared" ref="DE33:DF33" si="75">SUM(DE18:DE32)</f>
        <v>69613984.760000005</v>
      </c>
      <c r="DF33" s="23">
        <f t="shared" si="75"/>
        <v>34806992.380000003</v>
      </c>
      <c r="DG33" s="23">
        <f>SUM(DG18:DG32)</f>
        <v>34246303.109999999</v>
      </c>
      <c r="DH33" s="23">
        <f t="shared" ref="DH33" si="76">DG33-DF33</f>
        <v>-560689.27000000328</v>
      </c>
      <c r="DI33" s="23">
        <f t="shared" ref="DI33:DI36" si="77">DH33/DF33*100</f>
        <v>-1.6108523939062707</v>
      </c>
      <c r="DJ33" s="23"/>
      <c r="DK33" s="23">
        <f t="shared" ref="DK33" si="78">SUM(DK18:DK32)</f>
        <v>4182011425.7199998</v>
      </c>
      <c r="DL33" s="23">
        <f t="shared" ref="DL33:DN33" si="79">SUM(DL18:DL32)</f>
        <v>3806100907.4300003</v>
      </c>
      <c r="DM33" s="23">
        <f t="shared" si="79"/>
        <v>1884233453.7150002</v>
      </c>
      <c r="DN33" s="23">
        <f t="shared" si="79"/>
        <v>1997392003.3199997</v>
      </c>
      <c r="DO33" s="23">
        <f t="shared" ref="DO33" si="80">DN33-DM33</f>
        <v>113158549.60499954</v>
      </c>
      <c r="DP33" s="23">
        <f t="shared" ref="DP33:DP35" si="81">DO33/DM33*100</f>
        <v>6.005548271202457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 x14ac:dyDescent="0.2">
      <c r="A34" s="16"/>
      <c r="B34" s="26" t="s">
        <v>2847</v>
      </c>
      <c r="C34" s="16">
        <f>SUM(C5:C15)</f>
        <v>1934701320.3299999</v>
      </c>
      <c r="D34" s="16">
        <f t="shared" ref="D34:BO34" si="82">SUM(D5:D15)</f>
        <v>1596535000</v>
      </c>
      <c r="E34" s="16">
        <f t="shared" si="82"/>
        <v>798267500</v>
      </c>
      <c r="F34" s="16">
        <f>SUM(F5:F15)</f>
        <v>823184521.21000016</v>
      </c>
      <c r="G34" s="16">
        <f t="shared" si="82"/>
        <v>24917021.210000001</v>
      </c>
      <c r="H34" s="23">
        <f>G34/E34*100</f>
        <v>3.121387405850796</v>
      </c>
      <c r="I34" s="16">
        <f t="shared" si="82"/>
        <v>0</v>
      </c>
      <c r="J34" s="16">
        <f t="shared" si="82"/>
        <v>648655698.84000003</v>
      </c>
      <c r="K34" s="16">
        <f t="shared" si="82"/>
        <v>498126000</v>
      </c>
      <c r="L34" s="16">
        <f t="shared" si="82"/>
        <v>249063000</v>
      </c>
      <c r="M34" s="16">
        <f t="shared" si="82"/>
        <v>287467761.72000003</v>
      </c>
      <c r="N34" s="16">
        <f t="shared" si="82"/>
        <v>38404761.719999999</v>
      </c>
      <c r="O34" s="23">
        <f>N34/L34*100</f>
        <v>15.419697715035955</v>
      </c>
      <c r="P34" s="16">
        <f t="shared" si="82"/>
        <v>0</v>
      </c>
      <c r="Q34" s="16">
        <f t="shared" si="82"/>
        <v>182012398.65000004</v>
      </c>
      <c r="R34" s="16">
        <f t="shared" si="82"/>
        <v>155307393.93000001</v>
      </c>
      <c r="S34" s="16">
        <f t="shared" si="82"/>
        <v>77653696.965000004</v>
      </c>
      <c r="T34" s="16">
        <f t="shared" si="82"/>
        <v>62413990.810000002</v>
      </c>
      <c r="U34" s="16">
        <f t="shared" si="82"/>
        <v>-15239706.155000001</v>
      </c>
      <c r="V34" s="23">
        <f>U34/S34*100</f>
        <v>-19.62521650690865</v>
      </c>
      <c r="W34" s="16">
        <f t="shared" si="82"/>
        <v>0</v>
      </c>
      <c r="X34" s="16">
        <f t="shared" si="82"/>
        <v>245499296.08000001</v>
      </c>
      <c r="Y34" s="16">
        <f t="shared" si="82"/>
        <v>97688499.599999994</v>
      </c>
      <c r="Z34" s="16">
        <f t="shared" si="82"/>
        <v>48844249.799999997</v>
      </c>
      <c r="AA34" s="16">
        <f t="shared" si="82"/>
        <v>47917310.850000001</v>
      </c>
      <c r="AB34" s="16">
        <f t="shared" si="82"/>
        <v>-926938.95</v>
      </c>
      <c r="AC34" s="23">
        <f>AB34/Z34*100</f>
        <v>-1.8977442663066553</v>
      </c>
      <c r="AD34" s="16">
        <f t="shared" si="82"/>
        <v>0</v>
      </c>
      <c r="AE34" s="16">
        <f t="shared" si="82"/>
        <v>130642076.21999998</v>
      </c>
      <c r="AF34" s="16">
        <f t="shared" si="82"/>
        <v>100001165.19999999</v>
      </c>
      <c r="AG34" s="16">
        <f t="shared" si="82"/>
        <v>50000582.599999994</v>
      </c>
      <c r="AH34" s="16">
        <f t="shared" si="82"/>
        <v>50717210.769999996</v>
      </c>
      <c r="AI34" s="16">
        <f t="shared" si="82"/>
        <v>716628.16999999993</v>
      </c>
      <c r="AJ34" s="23">
        <f>AI34/AG34*100</f>
        <v>1.433239639891716</v>
      </c>
      <c r="AK34" s="16">
        <f t="shared" si="82"/>
        <v>0</v>
      </c>
      <c r="AL34" s="16">
        <f t="shared" si="82"/>
        <v>92235806.320000008</v>
      </c>
      <c r="AM34" s="16">
        <f t="shared" si="82"/>
        <v>82740600</v>
      </c>
      <c r="AN34" s="16">
        <f t="shared" si="82"/>
        <v>41370300</v>
      </c>
      <c r="AO34" s="16">
        <f t="shared" si="82"/>
        <v>36128157.650000006</v>
      </c>
      <c r="AP34" s="16">
        <f t="shared" si="82"/>
        <v>-5242142.3499999996</v>
      </c>
      <c r="AQ34" s="23">
        <f>AP34/AN34*100</f>
        <v>-12.671269848176106</v>
      </c>
      <c r="AR34" s="16">
        <f t="shared" si="82"/>
        <v>0</v>
      </c>
      <c r="AS34" s="16">
        <f t="shared" si="82"/>
        <v>465110782.51999998</v>
      </c>
      <c r="AT34" s="16">
        <f t="shared" si="82"/>
        <v>281200000</v>
      </c>
      <c r="AU34" s="16">
        <f t="shared" si="82"/>
        <v>140600000</v>
      </c>
      <c r="AV34" s="16">
        <f t="shared" si="82"/>
        <v>157085438.15999997</v>
      </c>
      <c r="AW34" s="16">
        <f t="shared" si="82"/>
        <v>16485438.159999998</v>
      </c>
      <c r="AX34" s="23">
        <f>AW34/AU34*100</f>
        <v>11.725062702702701</v>
      </c>
      <c r="AY34" s="16">
        <f t="shared" si="82"/>
        <v>0</v>
      </c>
      <c r="AZ34" s="16">
        <f t="shared" si="82"/>
        <v>119426397.54000002</v>
      </c>
      <c r="BA34" s="16">
        <f t="shared" si="82"/>
        <v>85961961.5</v>
      </c>
      <c r="BB34" s="16">
        <f t="shared" si="82"/>
        <v>42980980.75</v>
      </c>
      <c r="BC34" s="16">
        <f t="shared" si="82"/>
        <v>53449452.170000002</v>
      </c>
      <c r="BD34" s="16">
        <f t="shared" si="82"/>
        <v>10468471.42</v>
      </c>
      <c r="BE34" s="23">
        <f>BD34/BB34*100</f>
        <v>24.356055253578642</v>
      </c>
      <c r="BF34" s="16">
        <f t="shared" si="82"/>
        <v>0</v>
      </c>
      <c r="BG34" s="16">
        <f t="shared" si="82"/>
        <v>152700000.72</v>
      </c>
      <c r="BH34" s="16">
        <f t="shared" si="82"/>
        <v>114671018.76000001</v>
      </c>
      <c r="BI34" s="16">
        <f t="shared" si="82"/>
        <v>57335509.380000003</v>
      </c>
      <c r="BJ34" s="16">
        <f t="shared" si="82"/>
        <v>49701865.999999993</v>
      </c>
      <c r="BK34" s="16">
        <f t="shared" si="82"/>
        <v>-7633643.3799999999</v>
      </c>
      <c r="BL34" s="23">
        <f>BK34/BI34*100</f>
        <v>-13.313988944280307</v>
      </c>
      <c r="BM34" s="16">
        <f t="shared" si="82"/>
        <v>0</v>
      </c>
      <c r="BN34" s="16">
        <f t="shared" si="82"/>
        <v>178376471.78000003</v>
      </c>
      <c r="BO34" s="16">
        <f t="shared" si="82"/>
        <v>112681000</v>
      </c>
      <c r="BP34" s="16">
        <f t="shared" ref="BP34:DP34" si="83">SUM(BP5:BP15)</f>
        <v>56340500</v>
      </c>
      <c r="BQ34" s="16">
        <f t="shared" si="83"/>
        <v>55643945.350000001</v>
      </c>
      <c r="BR34" s="16">
        <f t="shared" si="83"/>
        <v>-696554.65000000037</v>
      </c>
      <c r="BS34" s="23">
        <f>BR34/BP34*100</f>
        <v>-1.2363302597598536</v>
      </c>
      <c r="BT34" s="16">
        <f t="shared" si="83"/>
        <v>0</v>
      </c>
      <c r="BU34" s="16">
        <f t="shared" si="83"/>
        <v>173277601.76000002</v>
      </c>
      <c r="BV34" s="16">
        <f t="shared" si="83"/>
        <v>92400246</v>
      </c>
      <c r="BW34" s="16">
        <f t="shared" si="83"/>
        <v>46200123</v>
      </c>
      <c r="BX34" s="16">
        <f>SUM(BX5:BX14)</f>
        <v>58399164.590000004</v>
      </c>
      <c r="BY34" s="16">
        <f t="shared" si="83"/>
        <v>12199041.589999998</v>
      </c>
      <c r="BZ34" s="23">
        <f>BY34/BW34*100</f>
        <v>26.404781627962326</v>
      </c>
      <c r="CA34" s="16">
        <f t="shared" si="83"/>
        <v>0</v>
      </c>
      <c r="CB34" s="16">
        <f t="shared" si="83"/>
        <v>227401176.07999998</v>
      </c>
      <c r="CC34" s="16">
        <f t="shared" si="83"/>
        <v>218689446.20000002</v>
      </c>
      <c r="CD34" s="16">
        <f t="shared" si="83"/>
        <v>109344723.10000001</v>
      </c>
      <c r="CE34" s="16">
        <f t="shared" si="83"/>
        <v>117265412.65000001</v>
      </c>
      <c r="CF34" s="16">
        <f t="shared" si="83"/>
        <v>7920689.5500000026</v>
      </c>
      <c r="CG34" s="23">
        <f>CF34/CD34*100</f>
        <v>7.2437785065825473</v>
      </c>
      <c r="CH34" s="16">
        <f t="shared" si="83"/>
        <v>0</v>
      </c>
      <c r="CI34" s="16">
        <f t="shared" si="83"/>
        <v>67560189.849999994</v>
      </c>
      <c r="CJ34" s="16">
        <f t="shared" si="83"/>
        <v>48072000</v>
      </c>
      <c r="CK34" s="16">
        <f t="shared" si="83"/>
        <v>24036000</v>
      </c>
      <c r="CL34" s="16">
        <f t="shared" si="83"/>
        <v>24579495.850000005</v>
      </c>
      <c r="CM34" s="16">
        <f t="shared" si="83"/>
        <v>543495.85000000009</v>
      </c>
      <c r="CN34" s="23">
        <f>CM34/CK34*100</f>
        <v>2.2611742802462977</v>
      </c>
      <c r="CO34" s="16">
        <f t="shared" si="83"/>
        <v>0</v>
      </c>
      <c r="CP34" s="16">
        <f t="shared" si="83"/>
        <v>239000506.94</v>
      </c>
      <c r="CQ34" s="16">
        <f t="shared" si="83"/>
        <v>126952633.78999999</v>
      </c>
      <c r="CR34" s="16">
        <f t="shared" si="83"/>
        <v>63476316.894999996</v>
      </c>
      <c r="CS34" s="16">
        <f t="shared" si="83"/>
        <v>62618029.719999984</v>
      </c>
      <c r="CT34" s="16">
        <f t="shared" si="83"/>
        <v>-858287.17500000005</v>
      </c>
      <c r="CU34" s="23">
        <f>CT34/CR34*100</f>
        <v>-1.35213764279951</v>
      </c>
      <c r="CV34" s="16">
        <f t="shared" si="83"/>
        <v>0</v>
      </c>
      <c r="CW34" s="16">
        <f t="shared" si="83"/>
        <v>103275536.51000001</v>
      </c>
      <c r="CX34" s="16">
        <f t="shared" si="83"/>
        <v>58441000</v>
      </c>
      <c r="CY34" s="16">
        <f t="shared" si="83"/>
        <v>29220500</v>
      </c>
      <c r="CZ34" s="16">
        <f t="shared" si="83"/>
        <v>30752500.580000002</v>
      </c>
      <c r="DA34" s="16">
        <f t="shared" si="83"/>
        <v>1532000.58</v>
      </c>
      <c r="DB34" s="23">
        <f>DA34/CY34*100</f>
        <v>5.2428965281223805</v>
      </c>
      <c r="DC34" s="16">
        <f t="shared" si="83"/>
        <v>0</v>
      </c>
      <c r="DD34" s="16">
        <f t="shared" si="83"/>
        <v>75365462.590000004</v>
      </c>
      <c r="DE34" s="16">
        <f t="shared" si="83"/>
        <v>69591000</v>
      </c>
      <c r="DF34" s="16">
        <f t="shared" si="83"/>
        <v>34795500</v>
      </c>
      <c r="DG34" s="16">
        <f t="shared" si="83"/>
        <v>31288213.640000001</v>
      </c>
      <c r="DH34" s="16">
        <f t="shared" si="83"/>
        <v>-3507286.3600000003</v>
      </c>
      <c r="DI34" s="23">
        <f>DH34/DF34*100</f>
        <v>-10.079712491557817</v>
      </c>
      <c r="DJ34" s="16">
        <f t="shared" si="83"/>
        <v>0</v>
      </c>
      <c r="DK34" s="16">
        <f t="shared" si="83"/>
        <v>5035240722.7299995</v>
      </c>
      <c r="DL34" s="16">
        <f>SUM(DL5:DL15)</f>
        <v>3739058964.9799995</v>
      </c>
      <c r="DM34" s="16">
        <f t="shared" si="83"/>
        <v>1869529482.4899998</v>
      </c>
      <c r="DN34" s="16">
        <f t="shared" si="83"/>
        <v>1948612471.7200003</v>
      </c>
      <c r="DO34" s="16">
        <f t="shared" si="83"/>
        <v>79082989.230000362</v>
      </c>
      <c r="DP34" s="16" t="e">
        <f t="shared" si="83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 x14ac:dyDescent="0.2">
      <c r="A35" s="16"/>
      <c r="B35" s="26" t="s">
        <v>2848</v>
      </c>
      <c r="C35" s="16">
        <f>SUM(C18,C19,C20,C21,C22,C23,C24,C25,C26,C27,C28,C30,C31)</f>
        <v>1622187767.3799999</v>
      </c>
      <c r="D35" s="16">
        <f>SUM(D18,D19,D20,D21,D22,D23,D24,D25,D26,D27,D28,D30,D31)</f>
        <v>1518037000</v>
      </c>
      <c r="E35" s="16">
        <f>SUM(E18,E19,E20,E21,E22,E23,E24,E25,E26,E27,E28,E30,E31)</f>
        <v>759018500</v>
      </c>
      <c r="F35" s="16">
        <f>SUM(F18,F19,F20,F21,F22,F23,F24,F25,F26,F27,F28,F30,F31)</f>
        <v>774672789.2700001</v>
      </c>
      <c r="G35" s="16">
        <f>SUM(G18,G19,G20,G21,G22,G23,G24,G25,G26,G27,G28,G30,G31)</f>
        <v>15654289.27</v>
      </c>
      <c r="H35" s="23">
        <f>G35/E35*100</f>
        <v>2.0624384346363098</v>
      </c>
      <c r="I35" s="16"/>
      <c r="J35" s="16">
        <f>SUM(J18,J19,J20,J21,J22,J23,J24,J25,J26,J27,J28,J30,J31)</f>
        <v>492371630.56999993</v>
      </c>
      <c r="K35" s="16">
        <f>SUM(K18,K19,K20,K21,K22,K23,K24,K25,K26,K27,K28,K30,K31)</f>
        <v>469183700</v>
      </c>
      <c r="L35" s="16">
        <f t="shared" ref="L35:N35" si="84">SUM(L18,L19,L20,L21,L22,L23,L24,L25,L26,L27,L28,L30,L31)</f>
        <v>234591850</v>
      </c>
      <c r="M35" s="16">
        <f t="shared" si="84"/>
        <v>247219852.85999995</v>
      </c>
      <c r="N35" s="16">
        <f t="shared" si="84"/>
        <v>12628002.859999999</v>
      </c>
      <c r="O35" s="23">
        <f>N35/L35*100</f>
        <v>5.3829674219287664</v>
      </c>
      <c r="P35" s="16">
        <f t="shared" ref="P35" si="85">SUM(P18,P19,P20,P21,P22,P23,P24,P25,P26,P27,P28,P30,P31)</f>
        <v>0</v>
      </c>
      <c r="Q35" s="16">
        <f t="shared" ref="Q35:U35" si="86">SUM(Q18,Q19,Q20,Q21,Q22,Q23,Q24,Q25,Q26,Q27,Q28,Q30,Q31,Q32)</f>
        <v>136196638.98000002</v>
      </c>
      <c r="R35" s="16">
        <f t="shared" si="86"/>
        <v>136155835.27000001</v>
      </c>
      <c r="S35" s="16">
        <f t="shared" si="86"/>
        <v>68077917.635000005</v>
      </c>
      <c r="T35" s="16">
        <f t="shared" si="86"/>
        <v>61779536.960000001</v>
      </c>
      <c r="U35" s="16">
        <f t="shared" si="86"/>
        <v>-6298380.6749999998</v>
      </c>
      <c r="V35" s="23">
        <f>U35/S35*100</f>
        <v>-9.2517234571844416</v>
      </c>
      <c r="W35" s="16">
        <f t="shared" ref="W35" si="87">SUM(W18,W19,W20,W21,W22,W23,W24,W25,W26,W27,W28,W30,W31)</f>
        <v>0</v>
      </c>
      <c r="X35" s="16">
        <f>SUM(X18,X19,X20,X21,X22,X23,X24,X25,X26,X27,X28,X30,X31,X32)</f>
        <v>98059716.199999988</v>
      </c>
      <c r="Y35" s="16">
        <f>SUM(Y18,Y19,Y20,Y21,Y22,Y23,Y24,Y25,Y26,Y27,Y28,Y30,Y31,Y32)</f>
        <v>91971542.219999999</v>
      </c>
      <c r="Z35" s="16">
        <f>SUM(Z18,Z19,Z20,Z21,Z22,Z23,Z24,Z25,Z26,Z27,Z28,Z30,Z31,Z32)</f>
        <v>45985771.109999999</v>
      </c>
      <c r="AA35" s="16">
        <f>SUM(AA18,AA19,AA20,AA21,AA22,AA23,AA24,AA25,AA26,AA27,AA28,AA30,AA31,AA32)</f>
        <v>48553223.940000005</v>
      </c>
      <c r="AB35" s="16">
        <f>SUM(AB18,AB19,AB20,AB21,AB22,AB23,AB24,AB25,AB26,AB27,AB28,AB30,AB31,AB32)</f>
        <v>2567452.83</v>
      </c>
      <c r="AC35" s="23">
        <f>AB35/Z35*100</f>
        <v>5.5831461950665986</v>
      </c>
      <c r="AD35" s="16">
        <f t="shared" ref="AD35" si="88">SUM(AD18,AD19,AD20,AD21,AD22,AD23,AD24,AD25,AD26,AD27,AD28,AD30,AD31)</f>
        <v>0</v>
      </c>
      <c r="AE35" s="16">
        <f>SUM(AE18,AE19,AE20,AE21,AE22,AE23,AE24,AE25,AE26,AE27,AE28,AE30,AE31,AE32)</f>
        <v>92751271.180000007</v>
      </c>
      <c r="AF35" s="16">
        <f t="shared" ref="AF35:AI35" si="89">SUM(AF18,AF19,AF20,AF21,AF22,AF23,AF24,AF25,AF26,AF27,AF28,AF30,AF31,AF32)</f>
        <v>96170527.829999998</v>
      </c>
      <c r="AG35" s="16">
        <f t="shared" si="89"/>
        <v>48085263.914999999</v>
      </c>
      <c r="AH35" s="16">
        <f t="shared" si="89"/>
        <v>54295714.75</v>
      </c>
      <c r="AI35" s="16">
        <f t="shared" si="89"/>
        <v>6210450.834999999</v>
      </c>
      <c r="AJ35" s="23">
        <f>AI35/AG35*100</f>
        <v>12.915497034555475</v>
      </c>
      <c r="AK35" s="16">
        <f t="shared" ref="AK35" si="90">SUM(AK18,AK19,AK20,AK21,AK22,AK23,AK24,AK25,AK26,AK27,AK28,AK30,AK31)</f>
        <v>0</v>
      </c>
      <c r="AL35" s="16">
        <f>SUM(AL18,AL19,AL20,AL21,AL22,AL23,AL24,AL25,AL26,AL27,AL28,AL30,AL31,AL32)</f>
        <v>77156225.180000007</v>
      </c>
      <c r="AM35" s="16">
        <f>SUM(AM18,AM19,AM20,AM21,AM22,AM23,AM24,AM25,AM26,AM27,AM28,AM30,AM31,AM32)</f>
        <v>81430100</v>
      </c>
      <c r="AN35" s="16">
        <f>SUM(AN18,AN19,AN20,AN21,AN22,AN23,AN24,AN25,AN26,AN27,AN28,AN30,AN31,AN32)</f>
        <v>40715050</v>
      </c>
      <c r="AO35" s="16">
        <f>SUM(AO18,AO19,AO20,AO21,AO22,AO23,AO24,AO25,AO26,AO27,AO28,AO30,AO31,AO32)</f>
        <v>40374948.439999998</v>
      </c>
      <c r="AP35" s="16">
        <f t="shared" ref="AP35" si="91">SUM(AP18,AP19,AP20,AP21,AP22,AP23,AP24,AP25,AP26,AP27,AP28,AP30,AP31,AP32)</f>
        <v>-341896.71999999974</v>
      </c>
      <c r="AQ35" s="23">
        <f>AP35/AN35*100</f>
        <v>-0.83973056646129551</v>
      </c>
      <c r="AR35" s="16">
        <f t="shared" ref="AR35" si="92">SUM(AR18,AR19,AR20,AR21,AR22,AR23,AR24,AR25,AR26,AR27,AR28,AR30,AR31)</f>
        <v>0</v>
      </c>
      <c r="AS35" s="16">
        <f>SUM(AS18,AS19,AS20,AS21,AS22,AS23,AS24,AS25,AS26,AS27,AS28,AS30,AS31,AS32)</f>
        <v>298356592.38999999</v>
      </c>
      <c r="AT35" s="16">
        <f>SUM(AT18,AT19,AT20,AT21,AT22,AT23,AT24,AT25,AT26,AT27,AT28,AT30,AT31,AT32)</f>
        <v>270824996.32999998</v>
      </c>
      <c r="AU35" s="16">
        <f>SUM(AU18,AU19,AU20,AU21,AU22,AU23,AU24,AU25,AU26,AU27,AU28,AU30,AU31,AU32)</f>
        <v>135412498.16499999</v>
      </c>
      <c r="AV35" s="16">
        <f>SUM(AV18,AV19,AV20,AV21,AV22,AV23,AV24,AV25,AV26,AV27,AV28,AV30,AV31,AV32)</f>
        <v>144647944.87000003</v>
      </c>
      <c r="AW35" s="16">
        <f>SUM(AW18,AW19,AW20,AW21,AW22,AW23,AW24,AW25,AW26,AW27,AW28,AW30,AW31,AW32)</f>
        <v>9235446.7049999982</v>
      </c>
      <c r="AX35" s="23">
        <f>AW35/AU35*100</f>
        <v>6.8202321278694784</v>
      </c>
      <c r="AY35" s="16">
        <f t="shared" ref="AY35" si="93">SUM(AY18,AY19,AY20,AY21,AY22,AY23,AY24,AY25,AY26,AY27,AY28,AY30,AY31)</f>
        <v>0</v>
      </c>
      <c r="AZ35" s="16">
        <f>SUM(AZ18,AZ19,AZ20,AZ21,AZ22,AZ23,AZ24,AZ25,AZ26,AZ27,AZ28,AZ30,AZ31,AZ32)</f>
        <v>99760462.069999993</v>
      </c>
      <c r="BA35" s="16">
        <f t="shared" ref="BA35" si="94">SUM(BA18,BA19,BA20,BA21,BA22,BA23,BA24,BA25,BA26,BA27,BA28,BA30,BA31,BA32)</f>
        <v>82453287.099999994</v>
      </c>
      <c r="BB35" s="16">
        <f>SUM(BB18,BB19,BB20,BB21,BB22,BB23,BB24,BB25,BB26,BB27,BB28,BB30,BB31,BB32)</f>
        <v>41226643.549999997</v>
      </c>
      <c r="BC35" s="16">
        <f>SUM(BC18,BC19,BC20,BC21,BC22,BC23,BC24,BC25,BC26,BC27,BC28,BC30,BC31,BC32)</f>
        <v>47930447.859999999</v>
      </c>
      <c r="BD35" s="16">
        <f>SUM(BD18,BD19,BD20,BD21,BD22,BD23,BD24,BD25,BD26,BD27,BD28,BD30,BD31,BD32)</f>
        <v>6703804.3099999996</v>
      </c>
      <c r="BE35" s="23">
        <f>BD35/BB35*100</f>
        <v>16.260853983588486</v>
      </c>
      <c r="BF35" s="16">
        <f t="shared" ref="BF35" si="95">SUM(BF18,BF19,BF20,BF21,BF22,BF23,BF24,BF25,BF26,BF27,BF28,BF30,BF31)</f>
        <v>0</v>
      </c>
      <c r="BG35" s="16">
        <f>SUM(BG18,BG19,BG20,BG21,BG22,BG23,BG24,BG25,BG26,BG27,BG28,BG30,BG31,BG32)</f>
        <v>103604412.78</v>
      </c>
      <c r="BH35" s="16">
        <f>SUM(BH18,BH19,BH20,BH21,BH22,BH23,BH24,BH25,BH26,BH27,BH28,BH30,BH31,BH32)</f>
        <v>107562804.11</v>
      </c>
      <c r="BI35" s="16">
        <f>SUM(BI18,BI19,BI20,BI21,BI22,BI23,BI24,BI25,BI26,BI27,BI28,BI30,BI31,BI32)</f>
        <v>53781402.055</v>
      </c>
      <c r="BJ35" s="16">
        <f>SUM(BJ18,BJ19,BJ20,BJ21,BJ22,BJ23,BJ24,BJ25,BJ26,BJ27,BJ28,BJ30,BJ31,BJ32)</f>
        <v>54296959.18</v>
      </c>
      <c r="BK35" s="16">
        <f t="shared" ref="BK35" si="96">SUM(BK18,BK19,BK20,BK21,BK22,BK23,BK24,BK25,BK26,BK27,BK28,BK30,BK31,BK32)</f>
        <v>515557.125</v>
      </c>
      <c r="BL35" s="23">
        <f>BK35/BI35*100</f>
        <v>0.95861599977025735</v>
      </c>
      <c r="BM35" s="16">
        <f t="shared" ref="BM35" si="97">SUM(BM18,BM19,BM20,BM21,BM22,BM23,BM24,BM25,BM26,BM27,BM28,BM30,BM31)</f>
        <v>0</v>
      </c>
      <c r="BN35" s="16">
        <f>SUM(BN18,BN19,BN20,BN21,BN22,BN23,BN24,BN25,BN26,BN27,BN28,BN30,BN31,BN32)</f>
        <v>110487356.61999999</v>
      </c>
      <c r="BO35" s="16">
        <f>SUM(BO18,BO19,BO20,BO21,BO22,BO23,BO24,BO25,BO26,BO27,BO28,BO30,BO31,BO32)</f>
        <v>103548531.34</v>
      </c>
      <c r="BP35" s="16">
        <f>SUM(BP18,BP19,BP20,BP21,BP22,BP23,BP24,BP25,BP26,BP27,BP28,BP30,BP31,BP32)</f>
        <v>51774265.670000002</v>
      </c>
      <c r="BQ35" s="16">
        <f>SUM(BQ18,BQ19,BQ20,BQ21,BQ22,BQ23,BQ24,BQ25,BQ26,BQ27,BQ28,BQ30,BQ31,BQ32)</f>
        <v>47322841.439999998</v>
      </c>
      <c r="BR35" s="16">
        <f>SUM(BR18,BR19,BR20,BR21,BR22,BR23,BR24,BR25,BR26,BR27,BR28,BR30,BR31,BR32)</f>
        <v>-4451424.2300000004</v>
      </c>
      <c r="BS35" s="23">
        <f>BR35/BP35*100</f>
        <v>-8.5977544488464392</v>
      </c>
      <c r="BT35" s="16">
        <f t="shared" ref="BT35" si="98">SUM(BT18,BT19,BT20,BT21,BT22,BT23,BT24,BT25,BT26,BT27,BT28,BT30,BT31)</f>
        <v>0</v>
      </c>
      <c r="BU35" s="16">
        <f>SUM(BU18,BU19,BU20,BU21,BU22,BU23,BU24,BU25,BU26,BU27,BU28,BU30,BU31,BU32)</f>
        <v>117083503.43000001</v>
      </c>
      <c r="BV35" s="16">
        <f>SUM(BV18,BV19,BV20,BV21,BV22,BV23,BV24,BV25,BV26,BV27,BV28,BV30,BV31,BV32)</f>
        <v>92199666</v>
      </c>
      <c r="BW35" s="16">
        <f>SUM(BW18,BW19,BW20,BW21,BW22,BW23,BW24,BW25,BW26,BW27,BW28,BW30,BW31,BW32)</f>
        <v>46099833</v>
      </c>
      <c r="BX35" s="16">
        <f>SUM(BX18,BX19,BX20,BX21,BX22,BX23,BX24,BX25,BX26,BX27,BX28,BX30,BX31,BX32)</f>
        <v>56721654.969999999</v>
      </c>
      <c r="BY35" s="16">
        <f t="shared" ref="BY35" si="99">SUM(BY18,BY19,BY20,BY21,BY22,BY23,BY24,BY25,BY26,BY27,BY28,BY30,BY31,BY32)</f>
        <v>10621821.970000001</v>
      </c>
      <c r="BZ35" s="23">
        <f>BY35/BW35*100</f>
        <v>23.040912035408027</v>
      </c>
      <c r="CA35" s="16">
        <f t="shared" ref="CA35" si="100">SUM(CA18,CA19,CA20,CA21,CA22,CA23,CA24,CA25,CA26,CA27,CA28,CA30,CA31)</f>
        <v>0</v>
      </c>
      <c r="CB35" s="16">
        <f>SUM(CB18,CB19,CB20,CB21,CB22,CB23,CB24,CB25,CB26,CB27,CB28,CB30,CB31,CB32)</f>
        <v>179115825.65000001</v>
      </c>
      <c r="CC35" s="16">
        <f>SUM(CC18,CC19,CC20,CC21,CC22,CC23,CC24,CC25,CC26,CC27,CC28,CC30,CC31,CC32)</f>
        <v>180106427.49999997</v>
      </c>
      <c r="CD35" s="16">
        <f>SUM(CD18,CD19,CD20,CD21,CD22,CD23,CD24,CD25,CD26,CD27,CD28,CD30,CD31,CD32)</f>
        <v>90053213.749999985</v>
      </c>
      <c r="CE35" s="16">
        <f>SUM(CE18,CE19,CE20,CE21,CE22,CE23,CE24,CE25,CE26,CE27,CE28,CE30,CE31,CE32)</f>
        <v>95808290.520000011</v>
      </c>
      <c r="CF35" s="16">
        <f t="shared" ref="CF35" si="101">SUM(CF18,CF19,CF20,CF21,CF22,CF23,CF24,CF25,CF26,CF27,CF28,CF30,CF31,CF32)</f>
        <v>5755076.7700000005</v>
      </c>
      <c r="CG35" s="23">
        <f>CF35/CD35*100</f>
        <v>6.3907511240819002</v>
      </c>
      <c r="CH35" s="16">
        <f t="shared" ref="CH35" si="102">SUM(CH18,CH19,CH20,CH21,CH22,CH23,CH24,CH25,CH26,CH27,CH28,CH30,CH31)</f>
        <v>0</v>
      </c>
      <c r="CI35" s="16">
        <f t="shared" ref="CI35:CM35" si="103">SUM(CI18,CI19,CI20,CI21,CI22,CI23,CI24,CI25,CI26,CI27,CI28,CI30,CI31,CI32)</f>
        <v>53228831.350000009</v>
      </c>
      <c r="CJ35" s="16">
        <f t="shared" si="103"/>
        <v>47308600</v>
      </c>
      <c r="CK35" s="16">
        <f t="shared" si="103"/>
        <v>23654300</v>
      </c>
      <c r="CL35" s="16">
        <f t="shared" si="103"/>
        <v>24885109.259999998</v>
      </c>
      <c r="CM35" s="16">
        <f t="shared" si="103"/>
        <v>1230809.2600000002</v>
      </c>
      <c r="CN35" s="23">
        <f>CM35/CK35*100</f>
        <v>5.2033214257027272</v>
      </c>
      <c r="CO35" s="16">
        <f t="shared" ref="CO35" si="104">SUM(CO18,CO19,CO20,CO21,CO22,CO23,CO24,CO25,CO26,CO27,CO28,CO30,CO31)</f>
        <v>0</v>
      </c>
      <c r="CP35" s="16">
        <f>SUM(CP18,CP19,CP20,CP21,CP22,CP23,CP24,CP25,CP26,CP27,CP28,CP30,CP31,CP32)</f>
        <v>210436816.81000003</v>
      </c>
      <c r="CQ35" s="16">
        <f>SUM(CQ18,CQ19,CQ20,CQ21,CQ22,CQ23,CQ24,CQ25,CQ26,CQ27,CQ28,CQ30,CQ31,CQ32)</f>
        <v>121020095.56999999</v>
      </c>
      <c r="CR35" s="16">
        <f>SUM(CR18,CR19,CR20,CR21,CR22,CR23,CR24,CR25,CR26,CR27,CR28,CR30,CR31,CR32)</f>
        <v>60510047.784999996</v>
      </c>
      <c r="CS35" s="16">
        <f>SUM(CS18,CS19,CS20,CS21,CS22,CS23,CS24,CS25,CS26,CS27,CS28,CS30,CS31,CS32)</f>
        <v>62661515.240000002</v>
      </c>
      <c r="CT35" s="16">
        <f t="shared" ref="CT35" si="105">SUM(CT18,CT19,CT20,CT21,CT22,CT23,CT24,CT25,CT26,CT27,CT28,CT30,CT31,CT32)</f>
        <v>2151467.4549999996</v>
      </c>
      <c r="CU35" s="23">
        <f>CT35/CR35*100</f>
        <v>3.5555540505346173</v>
      </c>
      <c r="CV35" s="16">
        <f t="shared" ref="CV35" si="106">SUM(CV18,CV19,CV20,CV21,CV22,CV23,CV24,CV25,CV26,CV27,CV28,CV30,CV31)</f>
        <v>0</v>
      </c>
      <c r="CW35" s="16">
        <f t="shared" ref="CW35:DA35" si="107">SUM(CW18,CW19,CW20,CW21,CW22,CW23,CW24,CW25,CW26,CW27,CW28,CW30,CW31,CW32)</f>
        <v>67303194.780000001</v>
      </c>
      <c r="CX35" s="16">
        <f t="shared" si="107"/>
        <v>56016000</v>
      </c>
      <c r="CY35" s="16">
        <f t="shared" si="107"/>
        <v>28008000</v>
      </c>
      <c r="CZ35" s="16">
        <f t="shared" si="107"/>
        <v>36150636.090000004</v>
      </c>
      <c r="DA35" s="16">
        <f t="shared" si="107"/>
        <v>8140854.7300000004</v>
      </c>
      <c r="DB35" s="23">
        <f>DA35/CY35*100</f>
        <v>29.066176556698085</v>
      </c>
      <c r="DC35" s="16">
        <f t="shared" ref="DC35" si="108">SUM(DC18,DC19,DC20,DC21,DC22,DC23,DC24,DC25,DC26,DC27,DC28,DC30,DC31)</f>
        <v>0</v>
      </c>
      <c r="DD35" s="16">
        <f t="shared" ref="DD35:DH35" si="109">SUM(DD18,DD19,DD20,DD21,DD22,DD23,DD24,DD25,DD26,DD27,DD28,DD30,DD31,DD32)</f>
        <v>66719137.229999997</v>
      </c>
      <c r="DE35" s="16">
        <f>SUM(DE18,DE19,DE20,DE21,DE22,DE23,DE24,DE25,DE26,DE27,DE28,DE30,DE31,DE32)</f>
        <v>65313984.760000005</v>
      </c>
      <c r="DF35" s="16">
        <f t="shared" si="109"/>
        <v>32656992.380000003</v>
      </c>
      <c r="DG35" s="16">
        <f t="shared" si="109"/>
        <v>31988825.93</v>
      </c>
      <c r="DH35" s="16">
        <f t="shared" si="109"/>
        <v>-668166.45000000019</v>
      </c>
      <c r="DI35" s="23">
        <f>DH35/DF35*100</f>
        <v>-2.0460134302177897</v>
      </c>
      <c r="DJ35" s="16">
        <f t="shared" ref="DJ35" si="110">SUM(DJ18,DJ19,DJ20,DJ21,DJ22,DJ23,DJ24,DJ25,DJ26,DJ27,DJ28,DJ30,DJ31)</f>
        <v>0</v>
      </c>
      <c r="DK35" s="16">
        <f t="shared" ref="DK35" si="111">SUM(DK18,DK19,DK20,DK21,DK22,DK23,DK24,DK25,DK26,DK27,DK28,DK30,DK31,DK32)</f>
        <v>3905427329.6799998</v>
      </c>
      <c r="DL35" s="16">
        <f t="shared" ref="DL35:DO35" si="112">SUM(DL18,DL19,DL20,DL21,DL22,DL23,DL24,DL25,DL26,DL27,DL28,DL30,DL31,DL32)</f>
        <v>3602573098.0300002</v>
      </c>
      <c r="DM35" s="16">
        <f t="shared" si="112"/>
        <v>1759759549.0150001</v>
      </c>
      <c r="DN35" s="16">
        <f>SUM(DN18,DN19,DN20,DN21,DN22,DN23,DN24,DN25,DN26,DN27,DN28,DN30,DN31,DN32)</f>
        <v>1829960080.0899997</v>
      </c>
      <c r="DO35" s="16">
        <f t="shared" si="112"/>
        <v>70200531.074999839</v>
      </c>
      <c r="DP35" s="23">
        <f t="shared" si="81"/>
        <v>3.9892115439460785</v>
      </c>
      <c r="DQ35" s="16">
        <f t="shared" ref="DQ35" si="113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 x14ac:dyDescent="0.2">
      <c r="A36" s="16"/>
      <c r="B36" s="26" t="s">
        <v>2849</v>
      </c>
      <c r="C36" s="16">
        <f>C34-C35</f>
        <v>312513552.95000005</v>
      </c>
      <c r="D36" s="16">
        <f>D34-D35</f>
        <v>78498000</v>
      </c>
      <c r="E36" s="16">
        <f>E34-E35</f>
        <v>39249000</v>
      </c>
      <c r="F36" s="16">
        <f>F34-F35</f>
        <v>48511731.940000057</v>
      </c>
      <c r="G36" s="16">
        <f>G34-G35</f>
        <v>9262731.9400000013</v>
      </c>
      <c r="H36" s="23">
        <f>G36/E36*100</f>
        <v>23.59991831639023</v>
      </c>
      <c r="I36" s="16"/>
      <c r="J36" s="16">
        <f>J34-J35</f>
        <v>156284068.2700001</v>
      </c>
      <c r="K36" s="16">
        <f t="shared" ref="K36:N36" si="114">K34-K35</f>
        <v>28942300</v>
      </c>
      <c r="L36" s="16">
        <f t="shared" si="114"/>
        <v>14471150</v>
      </c>
      <c r="M36" s="16">
        <f>M34-M35</f>
        <v>40247908.860000074</v>
      </c>
      <c r="N36" s="16">
        <f t="shared" si="114"/>
        <v>25776758.859999999</v>
      </c>
      <c r="O36" s="23">
        <f>N36/L36*100</f>
        <v>178.12515840137101</v>
      </c>
      <c r="P36" s="16">
        <f t="shared" ref="P36:U36" si="115">P34-P35</f>
        <v>0</v>
      </c>
      <c r="Q36" s="16">
        <f t="shared" si="115"/>
        <v>45815759.670000017</v>
      </c>
      <c r="R36" s="16">
        <f t="shared" si="115"/>
        <v>19151558.659999996</v>
      </c>
      <c r="S36" s="16">
        <f t="shared" si="115"/>
        <v>9575779.3299999982</v>
      </c>
      <c r="T36" s="16">
        <f t="shared" si="115"/>
        <v>634453.85000000149</v>
      </c>
      <c r="U36" s="16">
        <f t="shared" si="115"/>
        <v>-8941325.4800000004</v>
      </c>
      <c r="V36" s="23">
        <f>U36/S36*100</f>
        <v>-93.374389403353163</v>
      </c>
      <c r="W36" s="16">
        <f t="shared" ref="W36:AA36" si="116">W34-W35</f>
        <v>0</v>
      </c>
      <c r="X36" s="16">
        <f t="shared" si="116"/>
        <v>147439579.88000003</v>
      </c>
      <c r="Y36" s="16">
        <f t="shared" si="116"/>
        <v>5716957.3799999952</v>
      </c>
      <c r="Z36" s="16">
        <f t="shared" si="116"/>
        <v>2858478.6899999976</v>
      </c>
      <c r="AA36" s="16">
        <f t="shared" si="116"/>
        <v>-635913.09000000358</v>
      </c>
      <c r="AB36" s="16">
        <f>AB34-AB35</f>
        <v>-3494391.7800000003</v>
      </c>
      <c r="AC36" s="23">
        <f t="shared" ref="AC36" si="117">AB36/Z36*100</f>
        <v>-122.24655696138855</v>
      </c>
      <c r="AD36" s="16">
        <f t="shared" ref="AD36:AI36" si="118">AD34-AD35</f>
        <v>0</v>
      </c>
      <c r="AE36" s="16">
        <f t="shared" si="118"/>
        <v>37890805.039999977</v>
      </c>
      <c r="AF36" s="16">
        <f t="shared" si="118"/>
        <v>3830637.3699999899</v>
      </c>
      <c r="AG36" s="16">
        <f t="shared" si="118"/>
        <v>1915318.6849999949</v>
      </c>
      <c r="AH36" s="16">
        <f t="shared" si="118"/>
        <v>-3578503.9800000042</v>
      </c>
      <c r="AI36" s="16">
        <f t="shared" si="118"/>
        <v>-5493822.6649999991</v>
      </c>
      <c r="AJ36" s="23">
        <f>AI36/AG36*100</f>
        <v>-286.8359562314829</v>
      </c>
      <c r="AK36" s="16">
        <f t="shared" ref="AK36:AP36" si="119">AK34-AK35</f>
        <v>0</v>
      </c>
      <c r="AL36" s="16">
        <f t="shared" si="119"/>
        <v>15079581.140000001</v>
      </c>
      <c r="AM36" s="16">
        <f t="shared" si="119"/>
        <v>1310500</v>
      </c>
      <c r="AN36" s="16">
        <f t="shared" si="119"/>
        <v>655250</v>
      </c>
      <c r="AO36" s="16">
        <f>AO34-AO35</f>
        <v>-4246790.7899999917</v>
      </c>
      <c r="AP36" s="16">
        <f t="shared" si="119"/>
        <v>-4900245.63</v>
      </c>
      <c r="AQ36" s="23">
        <f>AP36/AN36*100</f>
        <v>-747.84366730255624</v>
      </c>
      <c r="AR36" s="16">
        <f t="shared" ref="AR36:AW36" si="120">AR34-AR35</f>
        <v>0</v>
      </c>
      <c r="AS36" s="16">
        <f t="shared" si="120"/>
        <v>166754190.13</v>
      </c>
      <c r="AT36" s="16">
        <f t="shared" si="120"/>
        <v>10375003.670000017</v>
      </c>
      <c r="AU36" s="16">
        <f t="shared" si="120"/>
        <v>5187501.8350000083</v>
      </c>
      <c r="AV36" s="16">
        <f t="shared" si="120"/>
        <v>12437493.289999932</v>
      </c>
      <c r="AW36" s="16">
        <f t="shared" si="120"/>
        <v>7249991.4550000001</v>
      </c>
      <c r="AX36" s="23">
        <f>AW36/AU36*100</f>
        <v>139.75882198410804</v>
      </c>
      <c r="AY36" s="16">
        <f t="shared" ref="AY36:BD36" si="121">AY34-AY35</f>
        <v>0</v>
      </c>
      <c r="AZ36" s="16">
        <f t="shared" si="121"/>
        <v>19665935.470000029</v>
      </c>
      <c r="BA36" s="16">
        <f t="shared" si="121"/>
        <v>3508674.400000006</v>
      </c>
      <c r="BB36" s="16">
        <f t="shared" si="121"/>
        <v>1754337.200000003</v>
      </c>
      <c r="BC36" s="16">
        <f t="shared" si="121"/>
        <v>5519004.3100000024</v>
      </c>
      <c r="BD36" s="16">
        <f t="shared" si="121"/>
        <v>3764667.1100000003</v>
      </c>
      <c r="BE36" s="23">
        <f>BD36/BB36*100</f>
        <v>214.5919900689556</v>
      </c>
      <c r="BF36" s="16">
        <f t="shared" ref="BF36:BK36" si="122">BF34-BF35</f>
        <v>0</v>
      </c>
      <c r="BG36" s="16">
        <f t="shared" si="122"/>
        <v>49095587.939999998</v>
      </c>
      <c r="BH36" s="16">
        <f t="shared" si="122"/>
        <v>7108214.650000006</v>
      </c>
      <c r="BI36" s="16">
        <f t="shared" si="122"/>
        <v>3554107.325000003</v>
      </c>
      <c r="BJ36" s="16">
        <f t="shared" si="122"/>
        <v>-4595093.1800000072</v>
      </c>
      <c r="BK36" s="16">
        <f t="shared" si="122"/>
        <v>-8149200.5049999999</v>
      </c>
      <c r="BL36" s="23">
        <f>BK36/BI36*100</f>
        <v>-229.28965728405495</v>
      </c>
      <c r="BM36" s="16">
        <f t="shared" ref="BM36:BR36" si="123">BM34-BM35</f>
        <v>0</v>
      </c>
      <c r="BN36" s="16">
        <f t="shared" si="123"/>
        <v>67889115.160000041</v>
      </c>
      <c r="BO36" s="16">
        <f t="shared" si="123"/>
        <v>9132468.6599999964</v>
      </c>
      <c r="BP36" s="16">
        <f t="shared" si="123"/>
        <v>4566234.3299999982</v>
      </c>
      <c r="BQ36" s="16">
        <f t="shared" si="123"/>
        <v>8321103.9100000039</v>
      </c>
      <c r="BR36" s="16">
        <f t="shared" si="123"/>
        <v>3754869.58</v>
      </c>
      <c r="BS36" s="23">
        <f t="shared" ref="BS36" si="124">BR36/BP36*100</f>
        <v>82.231206474241574</v>
      </c>
      <c r="BT36" s="16">
        <f t="shared" ref="BT36:BY36" si="125">BT34-BT35</f>
        <v>0</v>
      </c>
      <c r="BU36" s="16">
        <f t="shared" si="125"/>
        <v>56194098.330000013</v>
      </c>
      <c r="BV36" s="16">
        <f t="shared" si="125"/>
        <v>200580</v>
      </c>
      <c r="BW36" s="16">
        <f t="shared" si="125"/>
        <v>100290</v>
      </c>
      <c r="BX36" s="16">
        <f t="shared" si="125"/>
        <v>1677509.6200000048</v>
      </c>
      <c r="BY36" s="16">
        <f t="shared" si="125"/>
        <v>1577219.6199999973</v>
      </c>
      <c r="BZ36" s="23">
        <f>BY36/BW36*100</f>
        <v>1572.6589091634232</v>
      </c>
      <c r="CA36" s="16">
        <f t="shared" ref="CA36:CF36" si="126">CA34-CA35</f>
        <v>0</v>
      </c>
      <c r="CB36" s="16">
        <f t="shared" si="126"/>
        <v>48285350.429999977</v>
      </c>
      <c r="CC36" s="16">
        <f t="shared" si="126"/>
        <v>38583018.700000048</v>
      </c>
      <c r="CD36" s="16">
        <f t="shared" si="126"/>
        <v>19291509.350000024</v>
      </c>
      <c r="CE36" s="16">
        <f t="shared" si="126"/>
        <v>21457122.129999995</v>
      </c>
      <c r="CF36" s="16">
        <f t="shared" si="126"/>
        <v>2165612.7800000021</v>
      </c>
      <c r="CG36" s="23">
        <f t="shared" ref="CG36" si="127">CF36/CD36*100</f>
        <v>11.225730142260742</v>
      </c>
      <c r="CH36" s="16">
        <f t="shared" ref="CH36:CM36" si="128">CH34-CH35</f>
        <v>0</v>
      </c>
      <c r="CI36" s="16">
        <f t="shared" si="128"/>
        <v>14331358.499999985</v>
      </c>
      <c r="CJ36" s="16">
        <f t="shared" si="128"/>
        <v>763400</v>
      </c>
      <c r="CK36" s="16">
        <f t="shared" si="128"/>
        <v>381700</v>
      </c>
      <c r="CL36" s="16">
        <f t="shared" si="128"/>
        <v>-305613.4099999927</v>
      </c>
      <c r="CM36" s="16">
        <f t="shared" si="128"/>
        <v>-687313.41000000015</v>
      </c>
      <c r="CN36" s="23">
        <f>CM36/CK36*100</f>
        <v>-180.06638983494895</v>
      </c>
      <c r="CO36" s="16">
        <f t="shared" ref="CO36:CT36" si="129">CO34-CO35</f>
        <v>0</v>
      </c>
      <c r="CP36" s="16">
        <f t="shared" si="129"/>
        <v>28563690.129999965</v>
      </c>
      <c r="CQ36" s="16">
        <f t="shared" si="129"/>
        <v>5932538.2199999988</v>
      </c>
      <c r="CR36" s="16">
        <f t="shared" si="129"/>
        <v>2966269.1099999994</v>
      </c>
      <c r="CS36" s="16">
        <f t="shared" si="129"/>
        <v>-43485.520000018179</v>
      </c>
      <c r="CT36" s="16">
        <f t="shared" si="129"/>
        <v>-3009754.63</v>
      </c>
      <c r="CU36" s="23">
        <f t="shared" ref="CU36" si="130">CT36/CR36*100</f>
        <v>-101.46600050054124</v>
      </c>
      <c r="CV36" s="16">
        <f t="shared" ref="CV36:DA36" si="131">CV34-CV35</f>
        <v>0</v>
      </c>
      <c r="CW36" s="16">
        <f t="shared" si="131"/>
        <v>35972341.730000004</v>
      </c>
      <c r="CX36" s="16">
        <f t="shared" si="131"/>
        <v>2425000</v>
      </c>
      <c r="CY36" s="16">
        <f t="shared" si="131"/>
        <v>1212500</v>
      </c>
      <c r="CZ36" s="16">
        <f t="shared" si="131"/>
        <v>-5398135.5100000016</v>
      </c>
      <c r="DA36" s="16">
        <f t="shared" si="131"/>
        <v>-6608854.1500000004</v>
      </c>
      <c r="DB36" s="23">
        <f>DA36/CY36*100</f>
        <v>-545.06013608247429</v>
      </c>
      <c r="DC36" s="16">
        <f t="shared" ref="DC36:DH36" si="132">DC34-DC35</f>
        <v>0</v>
      </c>
      <c r="DD36" s="16">
        <f t="shared" si="132"/>
        <v>8646325.3600000069</v>
      </c>
      <c r="DE36" s="16">
        <f t="shared" si="132"/>
        <v>4277015.2399999946</v>
      </c>
      <c r="DF36" s="16">
        <f t="shared" si="132"/>
        <v>2138507.6199999973</v>
      </c>
      <c r="DG36" s="16">
        <f t="shared" si="132"/>
        <v>-700612.28999999911</v>
      </c>
      <c r="DH36" s="16">
        <f t="shared" si="132"/>
        <v>-2839119.91</v>
      </c>
      <c r="DI36" s="23">
        <f t="shared" si="77"/>
        <v>-132.76173923570138</v>
      </c>
      <c r="DJ36" s="16">
        <f t="shared" ref="DJ36:DM36" si="133">DJ34-DJ35</f>
        <v>0</v>
      </c>
      <c r="DK36" s="16">
        <f t="shared" si="133"/>
        <v>1129813393.0499997</v>
      </c>
      <c r="DL36" s="16">
        <f>DL34-DL35</f>
        <v>136485866.94999933</v>
      </c>
      <c r="DM36" s="16">
        <f t="shared" si="133"/>
        <v>109769933.47499967</v>
      </c>
      <c r="DN36" s="16">
        <f>DN34-DN35</f>
        <v>118652391.63000059</v>
      </c>
      <c r="DO36" s="16">
        <f>DO34-DO35</f>
        <v>8882458.1550005227</v>
      </c>
      <c r="DP36" s="23">
        <f>DO36/DM36*100</f>
        <v>8.0918862513691145</v>
      </c>
      <c r="DQ36" s="16" t="e">
        <f t="shared" ref="DQ36" si="134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 x14ac:dyDescent="0.2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28" t="str">
        <f>IF((F36&gt;0),"ผลเกินดุล","ผลขาดดุล")</f>
        <v>ผลเกินดุล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28" t="str">
        <f>IF((T36&gt;0),"ผลเกินดุล","ผลขาดดุล")</f>
        <v>ผลเกินดุล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88" t="str">
        <f>IF((AA36&gt;0),"ผลเกินดุล","ผลขาดดุล")</f>
        <v>ผลขาดดุล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88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88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28" t="str">
        <f>IF((AV36&gt;0),"ผลเกินดุล","ผลขาดดุล")</f>
        <v>ผลเกินดุล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28" t="str">
        <f>IF((BC36&gt;0),"ผลเกินดุล","ผลขาดดุล")</f>
        <v>ผลเกินดุล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88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28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28" t="str">
        <f>IF((BX36&gt;0),"ผลเกินดุล","ผลขาดดุล")</f>
        <v>ผลเกินดุล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28" t="str">
        <f>IF((CE36&gt;0),"ผลเกินดุล","ผลขาดดุล")</f>
        <v>ผลเกินดุล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88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88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88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88" t="str">
        <f>IF((DG36&gt;0),"ผลเกินดุล","ผลขาดดุล")</f>
        <v>ผลขาดดุล</v>
      </c>
      <c r="DH37" s="16"/>
      <c r="DI37" s="16"/>
      <c r="DJ37" s="16"/>
      <c r="DK37" s="16"/>
      <c r="DL37" s="28" t="str">
        <f>IF((DL36&gt;0),"เกินดุล","ขาดดุล")</f>
        <v>เกินดุล</v>
      </c>
      <c r="DM37" s="16"/>
      <c r="DN37" s="28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 x14ac:dyDescent="0.25">
      <c r="A38" s="14" t="s">
        <v>2852</v>
      </c>
      <c r="B38" s="29" t="s">
        <v>2904</v>
      </c>
      <c r="C38" s="96">
        <v>587089802.00999999</v>
      </c>
      <c r="D38" s="96">
        <v>587089802.00999999</v>
      </c>
      <c r="E38" s="96">
        <v>293544901.005</v>
      </c>
      <c r="F38" s="96">
        <v>443030501.6699996</v>
      </c>
      <c r="G38" s="96">
        <v>149485600.66499999</v>
      </c>
      <c r="H38" s="96">
        <v>50.924270921828679</v>
      </c>
      <c r="I38" s="94" t="s">
        <v>2889</v>
      </c>
      <c r="J38" s="96">
        <v>190107634.21000001</v>
      </c>
      <c r="K38" s="96">
        <v>190107634.21000001</v>
      </c>
      <c r="L38" s="96">
        <v>95053817.105000004</v>
      </c>
      <c r="M38" s="96">
        <v>158600375.50000009</v>
      </c>
      <c r="N38" s="96">
        <v>63546558.395000003</v>
      </c>
      <c r="O38" s="96">
        <v>66.853242016366465</v>
      </c>
      <c r="P38" s="94" t="s">
        <v>2889</v>
      </c>
      <c r="Q38" s="96">
        <v>100646160.61</v>
      </c>
      <c r="R38" s="96">
        <v>100646160.61</v>
      </c>
      <c r="S38" s="96">
        <v>50323080.305</v>
      </c>
      <c r="T38" s="96">
        <v>87103108.309999973</v>
      </c>
      <c r="U38" s="96">
        <v>36780028.005000003</v>
      </c>
      <c r="V38" s="96">
        <v>73.087791490668366</v>
      </c>
      <c r="W38" s="94" t="s">
        <v>2889</v>
      </c>
      <c r="X38" s="96">
        <v>219764890.5</v>
      </c>
      <c r="Y38" s="96">
        <v>219764890.5</v>
      </c>
      <c r="Z38" s="96">
        <v>109882445.25</v>
      </c>
      <c r="AA38" s="96">
        <v>156433136.49000001</v>
      </c>
      <c r="AB38" s="96">
        <v>46550691.240000002</v>
      </c>
      <c r="AC38" s="96">
        <v>42.364083848052154</v>
      </c>
      <c r="AD38" s="94" t="s">
        <v>2889</v>
      </c>
      <c r="AE38" s="96">
        <v>94788007.090000004</v>
      </c>
      <c r="AF38" s="96">
        <v>94788007.090000004</v>
      </c>
      <c r="AG38" s="96">
        <v>47394003.545000002</v>
      </c>
      <c r="AH38" s="96">
        <v>50138624.310000017</v>
      </c>
      <c r="AI38" s="96">
        <v>2744620.7650000001</v>
      </c>
      <c r="AJ38" s="96">
        <v>5.7910717806188661</v>
      </c>
      <c r="AK38" s="94" t="s">
        <v>2889</v>
      </c>
      <c r="AL38" s="96">
        <v>32464523.41</v>
      </c>
      <c r="AM38" s="96">
        <v>32464523.41</v>
      </c>
      <c r="AN38" s="96">
        <v>16232261.705</v>
      </c>
      <c r="AO38" s="96">
        <v>17331039.470000003</v>
      </c>
      <c r="AP38" s="96">
        <v>1098777.7649999999</v>
      </c>
      <c r="AQ38" s="96">
        <v>6.7690983854797331</v>
      </c>
      <c r="AR38" s="94" t="s">
        <v>2889</v>
      </c>
      <c r="AS38" s="96">
        <v>303044777.39999998</v>
      </c>
      <c r="AT38" s="96">
        <v>303044777.39999998</v>
      </c>
      <c r="AU38" s="96">
        <v>151522388.69999999</v>
      </c>
      <c r="AV38" s="96">
        <v>264934690.27000007</v>
      </c>
      <c r="AW38" s="96">
        <v>113412301.56999999</v>
      </c>
      <c r="AX38" s="96">
        <v>74.848543864065945</v>
      </c>
      <c r="AY38" s="94" t="s">
        <v>2889</v>
      </c>
      <c r="AZ38" s="96">
        <v>39425512.25</v>
      </c>
      <c r="BA38" s="96">
        <v>39425512.25</v>
      </c>
      <c r="BB38" s="96">
        <v>19712756.125</v>
      </c>
      <c r="BC38" s="96">
        <v>49490694.650000021</v>
      </c>
      <c r="BD38" s="96">
        <v>29777938.524999999</v>
      </c>
      <c r="BE38" s="96">
        <v>151.05923462034409</v>
      </c>
      <c r="BF38" s="94" t="s">
        <v>2889</v>
      </c>
      <c r="BG38" s="96">
        <v>117833257.36</v>
      </c>
      <c r="BH38" s="96">
        <v>117833257.36</v>
      </c>
      <c r="BI38" s="96">
        <v>58916628.68</v>
      </c>
      <c r="BJ38" s="96">
        <v>87995138.809999987</v>
      </c>
      <c r="BK38" s="96">
        <v>29078510.129999999</v>
      </c>
      <c r="BL38" s="96">
        <v>49.355353117601361</v>
      </c>
      <c r="BM38" s="94" t="s">
        <v>2889</v>
      </c>
      <c r="BN38" s="96">
        <v>105335242.94</v>
      </c>
      <c r="BO38" s="96">
        <v>105335242.94</v>
      </c>
      <c r="BP38" s="96">
        <v>52667621.469999999</v>
      </c>
      <c r="BQ38" s="96">
        <v>77409673.550000027</v>
      </c>
      <c r="BR38" s="96">
        <v>24742052.079999998</v>
      </c>
      <c r="BS38" s="96">
        <v>46.977728231173906</v>
      </c>
      <c r="BT38" s="94" t="s">
        <v>2889</v>
      </c>
      <c r="BU38" s="96">
        <v>103256602.40000001</v>
      </c>
      <c r="BV38" s="96">
        <v>103256602.40000001</v>
      </c>
      <c r="BW38" s="96">
        <v>51628301.200000003</v>
      </c>
      <c r="BX38" s="96">
        <v>74745592.320000023</v>
      </c>
      <c r="BY38" s="96">
        <v>23117291.120000001</v>
      </c>
      <c r="BZ38" s="96">
        <v>44.776393146168445</v>
      </c>
      <c r="CA38" s="94" t="s">
        <v>2889</v>
      </c>
      <c r="CB38" s="96">
        <v>242621789.58000001</v>
      </c>
      <c r="CC38" s="96">
        <v>242621789.58000001</v>
      </c>
      <c r="CD38" s="96">
        <v>121310894.79000001</v>
      </c>
      <c r="CE38" s="96">
        <v>175144522.24000004</v>
      </c>
      <c r="CF38" s="96">
        <v>53833627.450000003</v>
      </c>
      <c r="CG38" s="96">
        <v>44.376580968420704</v>
      </c>
      <c r="CH38" s="94" t="s">
        <v>2889</v>
      </c>
      <c r="CI38" s="96">
        <v>31856902.300000001</v>
      </c>
      <c r="CJ38" s="96">
        <v>31856902.300000001</v>
      </c>
      <c r="CK38" s="96">
        <v>15928451.15</v>
      </c>
      <c r="CL38" s="96">
        <v>26662638.269999996</v>
      </c>
      <c r="CM38" s="96">
        <v>10734187.119999999</v>
      </c>
      <c r="CN38" s="96">
        <v>67.390024421803247</v>
      </c>
      <c r="CO38" s="94" t="s">
        <v>2889</v>
      </c>
      <c r="CP38" s="96">
        <v>242373644.78</v>
      </c>
      <c r="CQ38" s="96">
        <v>242373644.78</v>
      </c>
      <c r="CR38" s="96">
        <v>121186822.39</v>
      </c>
      <c r="CS38" s="96">
        <v>222528227.58000001</v>
      </c>
      <c r="CT38" s="96">
        <v>101341405.19</v>
      </c>
      <c r="CU38" s="96">
        <v>83.624112912100259</v>
      </c>
      <c r="CV38" s="94" t="s">
        <v>2889</v>
      </c>
      <c r="CW38" s="96">
        <v>54420223.039999999</v>
      </c>
      <c r="CX38" s="96">
        <v>54420223.039999999</v>
      </c>
      <c r="CY38" s="96">
        <v>27210111.52</v>
      </c>
      <c r="CZ38" s="96">
        <v>12624204.539999992</v>
      </c>
      <c r="DA38" s="96">
        <v>-14585906.98</v>
      </c>
      <c r="DB38" s="96">
        <v>-53.604730613761184</v>
      </c>
      <c r="DC38" s="94" t="s">
        <v>2890</v>
      </c>
      <c r="DD38" s="96">
        <v>23449632.010000002</v>
      </c>
      <c r="DE38" s="96">
        <v>23449632.010000002</v>
      </c>
      <c r="DF38" s="96">
        <v>11724816.005000001</v>
      </c>
      <c r="DG38" s="96">
        <v>11976851.000000002</v>
      </c>
      <c r="DH38" s="96">
        <v>252034.995</v>
      </c>
      <c r="DI38" s="96">
        <v>2.1495859286194405</v>
      </c>
      <c r="DJ38" s="94" t="s">
        <v>2889</v>
      </c>
      <c r="DK38" s="14"/>
      <c r="DL38" s="14">
        <f>D38+K38+R38+Y38+AF38+AM38+AT38+BA38+BH38+BO38+BV38+CC38+CJ38+CQ38+CX38+DE38</f>
        <v>2488478601.8900003</v>
      </c>
      <c r="DM38" s="14">
        <f t="shared" ref="DM38:DP40" si="135">E38+L38+S38+Z38+AG38+AN38+AU38+BB38+BI38+BP38+BW38+CD38+CK38+CR38+CY38+DF38</f>
        <v>1244239300.9450002</v>
      </c>
      <c r="DN38" s="14">
        <f t="shared" si="135"/>
        <v>1916149018.9799995</v>
      </c>
      <c r="DO38" s="14">
        <f t="shared" si="135"/>
        <v>671909718.03499997</v>
      </c>
      <c r="DP38" s="14">
        <f t="shared" si="135"/>
        <v>756.74238503955053</v>
      </c>
      <c r="DQ38" s="14" t="str">
        <f>IF((DO38&gt;0),"OK","Not OK")</f>
        <v>OK</v>
      </c>
    </row>
    <row r="39" spans="1:197" s="24" customFormat="1" ht="15.75" customHeight="1" x14ac:dyDescent="0.25">
      <c r="A39" s="14" t="s">
        <v>2853</v>
      </c>
      <c r="B39" s="29" t="s">
        <v>2905</v>
      </c>
      <c r="C39" s="96">
        <v>253732717.80000001</v>
      </c>
      <c r="D39" s="96">
        <v>253732717.80000001</v>
      </c>
      <c r="E39" s="96">
        <v>126866358.90000001</v>
      </c>
      <c r="F39" s="96">
        <v>321227742.46999997</v>
      </c>
      <c r="G39" s="96">
        <v>194361383.56999999</v>
      </c>
      <c r="H39" s="96">
        <v>153.20167241750957</v>
      </c>
      <c r="I39" s="94" t="s">
        <v>2889</v>
      </c>
      <c r="J39" s="96">
        <v>186386185.33000001</v>
      </c>
      <c r="K39" s="96">
        <v>186386185.33000001</v>
      </c>
      <c r="L39" s="96">
        <v>93193092.665000007</v>
      </c>
      <c r="M39" s="96">
        <v>186969262.27000001</v>
      </c>
      <c r="N39" s="96">
        <v>93776169.605000004</v>
      </c>
      <c r="O39" s="96">
        <v>100.62566540429769</v>
      </c>
      <c r="P39" s="94" t="s">
        <v>2889</v>
      </c>
      <c r="Q39" s="96">
        <v>88745241.409999996</v>
      </c>
      <c r="R39" s="96">
        <v>88745241.409999996</v>
      </c>
      <c r="S39" s="96">
        <v>44372620.704999998</v>
      </c>
      <c r="T39" s="96">
        <v>80657682.980000004</v>
      </c>
      <c r="U39" s="96">
        <v>36285062.274999999</v>
      </c>
      <c r="V39" s="96">
        <v>81.773538949236155</v>
      </c>
      <c r="W39" s="94" t="s">
        <v>2889</v>
      </c>
      <c r="X39" s="96">
        <v>153819377.44</v>
      </c>
      <c r="Y39" s="96">
        <v>153819377.44</v>
      </c>
      <c r="Z39" s="96">
        <v>76909688.719999999</v>
      </c>
      <c r="AA39" s="96">
        <v>156472125.47999999</v>
      </c>
      <c r="AB39" s="96">
        <v>79562436.760000005</v>
      </c>
      <c r="AC39" s="96">
        <v>103.44917276893121</v>
      </c>
      <c r="AD39" s="94" t="s">
        <v>2889</v>
      </c>
      <c r="AE39" s="96">
        <v>60669214.600000001</v>
      </c>
      <c r="AF39" s="96">
        <v>60669214.600000001</v>
      </c>
      <c r="AG39" s="96">
        <v>30334607.300000001</v>
      </c>
      <c r="AH39" s="96">
        <v>50850172.190000005</v>
      </c>
      <c r="AI39" s="96">
        <v>20515564.890000001</v>
      </c>
      <c r="AJ39" s="96">
        <v>67.630889983533748</v>
      </c>
      <c r="AK39" s="94" t="s">
        <v>2889</v>
      </c>
      <c r="AL39" s="96">
        <v>33626002.060000002</v>
      </c>
      <c r="AM39" s="96">
        <v>33626002.060000002</v>
      </c>
      <c r="AN39" s="96">
        <v>16813001.030000001</v>
      </c>
      <c r="AO39" s="96">
        <v>26784819.540000007</v>
      </c>
      <c r="AP39" s="96">
        <v>9971818.5099999998</v>
      </c>
      <c r="AQ39" s="96">
        <v>59.310164153365307</v>
      </c>
      <c r="AR39" s="94" t="s">
        <v>2889</v>
      </c>
      <c r="AS39" s="96">
        <v>283671076.36000001</v>
      </c>
      <c r="AT39" s="96">
        <v>283671076.36000001</v>
      </c>
      <c r="AU39" s="96">
        <v>141835538.18000001</v>
      </c>
      <c r="AV39" s="96">
        <v>279290420.5</v>
      </c>
      <c r="AW39" s="96">
        <v>137454882.31999999</v>
      </c>
      <c r="AX39" s="96">
        <v>96.911453986630193</v>
      </c>
      <c r="AY39" s="94" t="s">
        <v>2889</v>
      </c>
      <c r="AZ39" s="96">
        <v>46866494.119999997</v>
      </c>
      <c r="BA39" s="96">
        <v>46866494.119999997</v>
      </c>
      <c r="BB39" s="96">
        <v>23433247.059999999</v>
      </c>
      <c r="BC39" s="96">
        <v>47004201.700000003</v>
      </c>
      <c r="BD39" s="96">
        <v>23570954.640000001</v>
      </c>
      <c r="BE39" s="96">
        <v>100.58765897721047</v>
      </c>
      <c r="BF39" s="94" t="s">
        <v>2889</v>
      </c>
      <c r="BG39" s="96">
        <v>84645394.680000007</v>
      </c>
      <c r="BH39" s="96">
        <v>84645394.680000007</v>
      </c>
      <c r="BI39" s="96">
        <v>42322697.340000004</v>
      </c>
      <c r="BJ39" s="96">
        <v>89717992.310000002</v>
      </c>
      <c r="BK39" s="96">
        <v>47395294.969999999</v>
      </c>
      <c r="BL39" s="96">
        <v>111.98552537719705</v>
      </c>
      <c r="BM39" s="94" t="s">
        <v>2889</v>
      </c>
      <c r="BN39" s="96">
        <v>78332249.239999995</v>
      </c>
      <c r="BO39" s="96">
        <v>78332249.239999995</v>
      </c>
      <c r="BP39" s="96">
        <v>39166124.619999997</v>
      </c>
      <c r="BQ39" s="96">
        <v>72031147.849999994</v>
      </c>
      <c r="BR39" s="96">
        <v>32865023.23</v>
      </c>
      <c r="BS39" s="96">
        <v>83.911858905789288</v>
      </c>
      <c r="BT39" s="94" t="s">
        <v>2889</v>
      </c>
      <c r="BU39" s="96">
        <v>80195848.519999996</v>
      </c>
      <c r="BV39" s="96">
        <v>80195848.519999996</v>
      </c>
      <c r="BW39" s="96">
        <v>40097924.259999998</v>
      </c>
      <c r="BX39" s="96">
        <v>71267597.520000011</v>
      </c>
      <c r="BY39" s="96">
        <v>31169673.260000002</v>
      </c>
      <c r="BZ39" s="96">
        <v>77.733882327404046</v>
      </c>
      <c r="CA39" s="94" t="s">
        <v>2889</v>
      </c>
      <c r="CB39" s="96">
        <v>218101137.25</v>
      </c>
      <c r="CC39" s="96">
        <v>218101137.25</v>
      </c>
      <c r="CD39" s="96">
        <v>109050568.625</v>
      </c>
      <c r="CE39" s="96">
        <v>168100595.08999997</v>
      </c>
      <c r="CF39" s="96">
        <v>59050026.465000004</v>
      </c>
      <c r="CG39" s="96">
        <v>54.149214634597236</v>
      </c>
      <c r="CH39" s="94" t="s">
        <v>2889</v>
      </c>
      <c r="CI39" s="96">
        <v>31182540.460000001</v>
      </c>
      <c r="CJ39" s="96">
        <v>31182540.460000001</v>
      </c>
      <c r="CK39" s="96">
        <v>15591270.23</v>
      </c>
      <c r="CL39" s="96">
        <v>31907172.960000001</v>
      </c>
      <c r="CM39" s="96">
        <v>16315902.73</v>
      </c>
      <c r="CN39" s="96">
        <v>104.64768097345716</v>
      </c>
      <c r="CO39" s="94" t="s">
        <v>2889</v>
      </c>
      <c r="CP39" s="96">
        <v>213149942.36000001</v>
      </c>
      <c r="CQ39" s="96">
        <v>213149942.36000001</v>
      </c>
      <c r="CR39" s="96">
        <v>106574971.18000001</v>
      </c>
      <c r="CS39" s="96">
        <v>224206868.21000001</v>
      </c>
      <c r="CT39" s="96">
        <v>117631897.03</v>
      </c>
      <c r="CU39" s="96">
        <v>110.37478661976401</v>
      </c>
      <c r="CV39" s="94" t="s">
        <v>2889</v>
      </c>
      <c r="CW39" s="96">
        <v>21174052.489999998</v>
      </c>
      <c r="CX39" s="96">
        <v>21174052.489999998</v>
      </c>
      <c r="CY39" s="96">
        <v>10587026.244999999</v>
      </c>
      <c r="CZ39" s="96">
        <v>15997504.669999998</v>
      </c>
      <c r="DA39" s="96">
        <v>5410478.4249999998</v>
      </c>
      <c r="DB39" s="96">
        <v>51.104798456084303</v>
      </c>
      <c r="DC39" s="94" t="s">
        <v>2889</v>
      </c>
      <c r="DD39" s="96">
        <v>14536273.85</v>
      </c>
      <c r="DE39" s="96">
        <v>14536273.85</v>
      </c>
      <c r="DF39" s="96">
        <v>7268136.9249999998</v>
      </c>
      <c r="DG39" s="96">
        <v>11896008.339999998</v>
      </c>
      <c r="DH39" s="96">
        <v>4627871.415</v>
      </c>
      <c r="DI39" s="96">
        <v>63.673420888393622</v>
      </c>
      <c r="DJ39" s="94" t="s">
        <v>2889</v>
      </c>
      <c r="DK39" s="14"/>
      <c r="DL39" s="14">
        <f t="shared" ref="DL39:DL40" si="136">D39+K39+R39+Y39+AF39+AM39+AT39+BA39+BH39+BO39+BV39+CC39+CJ39+CQ39+CX39+DE39</f>
        <v>1848833747.97</v>
      </c>
      <c r="DM39" s="14">
        <f t="shared" si="135"/>
        <v>924416873.98500001</v>
      </c>
      <c r="DN39" s="14">
        <f t="shared" si="135"/>
        <v>1834381314.0799999</v>
      </c>
      <c r="DO39" s="14">
        <f t="shared" si="135"/>
        <v>909964440.09499991</v>
      </c>
      <c r="DP39" s="14">
        <f t="shared" si="135"/>
        <v>1421.0713848234011</v>
      </c>
      <c r="DQ39" s="14" t="str">
        <f t="shared" ref="DQ39:DQ40" si="137">IF((DO39&gt;0),"OK","Not OK")</f>
        <v>OK</v>
      </c>
    </row>
    <row r="40" spans="1:197" s="24" customFormat="1" ht="15.75" customHeight="1" x14ac:dyDescent="0.25">
      <c r="A40" s="14" t="s">
        <v>2854</v>
      </c>
      <c r="B40" s="29" t="s">
        <v>2906</v>
      </c>
      <c r="C40" s="96">
        <v>273243321.94</v>
      </c>
      <c r="D40" s="96">
        <v>-273243321.94</v>
      </c>
      <c r="E40" s="96">
        <v>-136621660.97</v>
      </c>
      <c r="F40" s="96">
        <v>-233666559.48999995</v>
      </c>
      <c r="G40" s="96">
        <v>-97044898.519999996</v>
      </c>
      <c r="H40" s="96">
        <v>71.031853829759513</v>
      </c>
      <c r="I40" s="94" t="s">
        <v>2889</v>
      </c>
      <c r="J40" s="96">
        <v>179671215.44999999</v>
      </c>
      <c r="K40" s="96">
        <v>-179671215.44999999</v>
      </c>
      <c r="L40" s="96">
        <v>-89835607.724999994</v>
      </c>
      <c r="M40" s="96">
        <v>-125670840.96000001</v>
      </c>
      <c r="N40" s="96">
        <v>-35835233.234999999</v>
      </c>
      <c r="O40" s="96">
        <v>39.889787738395356</v>
      </c>
      <c r="P40" s="94" t="s">
        <v>2889</v>
      </c>
      <c r="Q40" s="96">
        <v>44237424.479999997</v>
      </c>
      <c r="R40" s="96">
        <v>-44237424.479999997</v>
      </c>
      <c r="S40" s="96">
        <v>-22118712.239999998</v>
      </c>
      <c r="T40" s="96">
        <v>-19583228.02</v>
      </c>
      <c r="U40" s="96">
        <v>2535484.2200000002</v>
      </c>
      <c r="V40" s="96">
        <v>-11.463073403589792</v>
      </c>
      <c r="W40" s="94" t="s">
        <v>2889</v>
      </c>
      <c r="X40" s="96">
        <v>18280403.379999999</v>
      </c>
      <c r="Y40" s="96">
        <v>-18280403.379999999</v>
      </c>
      <c r="Z40" s="96">
        <v>-9140201.6899999995</v>
      </c>
      <c r="AA40" s="96">
        <v>-9558985.4399999995</v>
      </c>
      <c r="AB40" s="96">
        <v>-418783.75</v>
      </c>
      <c r="AC40" s="96">
        <v>4.5817779979426252</v>
      </c>
      <c r="AD40" s="94" t="s">
        <v>2889</v>
      </c>
      <c r="AE40" s="96">
        <v>22312029.260000002</v>
      </c>
      <c r="AF40" s="96">
        <v>-22312029.260000002</v>
      </c>
      <c r="AG40" s="96">
        <v>-11156014.630000001</v>
      </c>
      <c r="AH40" s="96">
        <v>-14606545.820000002</v>
      </c>
      <c r="AI40" s="96">
        <v>-3450531.19</v>
      </c>
      <c r="AJ40" s="96">
        <v>30.929783658772415</v>
      </c>
      <c r="AK40" s="94" t="s">
        <v>2889</v>
      </c>
      <c r="AL40" s="96">
        <v>24538720.120000001</v>
      </c>
      <c r="AM40" s="96">
        <v>-24538720.120000001</v>
      </c>
      <c r="AN40" s="96">
        <v>-12269360.060000001</v>
      </c>
      <c r="AO40" s="96">
        <v>-18519496.800000001</v>
      </c>
      <c r="AP40" s="96">
        <v>-6250136.7400000002</v>
      </c>
      <c r="AQ40" s="96">
        <v>50.941016560239412</v>
      </c>
      <c r="AR40" s="94" t="s">
        <v>2889</v>
      </c>
      <c r="AS40" s="96">
        <v>42805963.960000001</v>
      </c>
      <c r="AT40" s="96">
        <v>-42805963.960000001</v>
      </c>
      <c r="AU40" s="96">
        <v>-21402981.98</v>
      </c>
      <c r="AV40" s="96">
        <v>-48981697.910000004</v>
      </c>
      <c r="AW40" s="96">
        <v>-27578715.93</v>
      </c>
      <c r="AX40" s="96">
        <v>128.85454912671005</v>
      </c>
      <c r="AY40" s="94" t="s">
        <v>2889</v>
      </c>
      <c r="AZ40" s="96">
        <v>35122563</v>
      </c>
      <c r="BA40" s="96">
        <v>-35122563</v>
      </c>
      <c r="BB40" s="96">
        <v>-17561281.5</v>
      </c>
      <c r="BC40" s="96">
        <v>-15484133.540000001</v>
      </c>
      <c r="BD40" s="96">
        <v>2077147.96</v>
      </c>
      <c r="BE40" s="96">
        <v>-11.827997632177356</v>
      </c>
      <c r="BF40" s="94" t="s">
        <v>2889</v>
      </c>
      <c r="BG40" s="96">
        <v>22168443.640000001</v>
      </c>
      <c r="BH40" s="96">
        <v>-22168443.640000001</v>
      </c>
      <c r="BI40" s="96">
        <v>-11084221.82</v>
      </c>
      <c r="BJ40" s="96">
        <v>-17188959.609999999</v>
      </c>
      <c r="BK40" s="96">
        <v>-6104737.79</v>
      </c>
      <c r="BL40" s="96">
        <v>55.075925844291703</v>
      </c>
      <c r="BM40" s="94" t="s">
        <v>2889</v>
      </c>
      <c r="BN40" s="96">
        <v>24583455.57</v>
      </c>
      <c r="BO40" s="96">
        <v>-24583455.57</v>
      </c>
      <c r="BP40" s="96">
        <v>-12291727.785</v>
      </c>
      <c r="BQ40" s="96">
        <v>-12963993.689999999</v>
      </c>
      <c r="BR40" s="96">
        <v>-672265.90500000003</v>
      </c>
      <c r="BS40" s="96">
        <v>5.4692547439944796</v>
      </c>
      <c r="BT40" s="94" t="s">
        <v>2889</v>
      </c>
      <c r="BU40" s="96">
        <v>17691408.620000001</v>
      </c>
      <c r="BV40" s="96">
        <v>-17691408.620000001</v>
      </c>
      <c r="BW40" s="96">
        <v>-8845704.3100000005</v>
      </c>
      <c r="BX40" s="96">
        <v>-10876123.770000001</v>
      </c>
      <c r="BY40" s="96">
        <v>-2030419.46</v>
      </c>
      <c r="BZ40" s="96">
        <v>22.95373425160308</v>
      </c>
      <c r="CA40" s="94" t="s">
        <v>2889</v>
      </c>
      <c r="CB40" s="96">
        <v>32361474.539999999</v>
      </c>
      <c r="CC40" s="96">
        <v>-32361474.539999999</v>
      </c>
      <c r="CD40" s="96">
        <v>-16180737.27</v>
      </c>
      <c r="CE40" s="96">
        <v>-36035560.180000007</v>
      </c>
      <c r="CF40" s="96">
        <v>-19854822.91</v>
      </c>
      <c r="CG40" s="96">
        <v>122.70654036767509</v>
      </c>
      <c r="CH40" s="94" t="s">
        <v>2889</v>
      </c>
      <c r="CI40" s="96">
        <v>14476026.300000001</v>
      </c>
      <c r="CJ40" s="96">
        <v>-14476026.300000001</v>
      </c>
      <c r="CK40" s="96">
        <v>-7238013.1500000004</v>
      </c>
      <c r="CL40" s="96">
        <v>-8844250.7000000011</v>
      </c>
      <c r="CM40" s="96">
        <v>-1606237.55</v>
      </c>
      <c r="CN40" s="96">
        <v>22.19169151412774</v>
      </c>
      <c r="CO40" s="94" t="s">
        <v>2889</v>
      </c>
      <c r="CP40" s="96">
        <v>25671767.100000001</v>
      </c>
      <c r="CQ40" s="96">
        <v>-25671767.100000001</v>
      </c>
      <c r="CR40" s="96">
        <v>-12835883.550000001</v>
      </c>
      <c r="CS40" s="96">
        <v>-19950172.180000003</v>
      </c>
      <c r="CT40" s="96">
        <v>-7114288.6299999999</v>
      </c>
      <c r="CU40" s="96">
        <v>55.425001343207107</v>
      </c>
      <c r="CV40" s="94" t="s">
        <v>2889</v>
      </c>
      <c r="CW40" s="96">
        <v>10797852.460000001</v>
      </c>
      <c r="CX40" s="96">
        <v>-10797852.460000001</v>
      </c>
      <c r="CY40" s="96">
        <v>-5398926.2300000004</v>
      </c>
      <c r="CZ40" s="96">
        <v>-8913870.6500000004</v>
      </c>
      <c r="DA40" s="96">
        <v>-3514944.42</v>
      </c>
      <c r="DB40" s="96">
        <v>65.104509123844792</v>
      </c>
      <c r="DC40" s="94" t="s">
        <v>2889</v>
      </c>
      <c r="DD40" s="96">
        <v>9892275.7699999996</v>
      </c>
      <c r="DE40" s="96">
        <v>-9892275.7699999996</v>
      </c>
      <c r="DF40" s="96">
        <v>-4946137.8849999998</v>
      </c>
      <c r="DG40" s="96">
        <v>-5319756.55</v>
      </c>
      <c r="DH40" s="96">
        <v>-373618.66499999998</v>
      </c>
      <c r="DI40" s="96">
        <v>7.5537454411261331</v>
      </c>
      <c r="DJ40" s="94" t="s">
        <v>2889</v>
      </c>
      <c r="DK40" s="14"/>
      <c r="DL40" s="14">
        <f t="shared" si="136"/>
        <v>-797854345.59000003</v>
      </c>
      <c r="DM40" s="14">
        <f t="shared" si="135"/>
        <v>-398927172.79500002</v>
      </c>
      <c r="DN40" s="14">
        <f t="shared" si="135"/>
        <v>-606164175.30999994</v>
      </c>
      <c r="DO40" s="14">
        <f t="shared" si="135"/>
        <v>-207237002.51499999</v>
      </c>
      <c r="DP40" s="14">
        <f t="shared" si="135"/>
        <v>659.41810050592221</v>
      </c>
      <c r="DQ40" s="14" t="str">
        <f t="shared" si="137"/>
        <v>Not OK</v>
      </c>
    </row>
    <row r="41" spans="1:197" ht="14.25" x14ac:dyDescent="0.2">
      <c r="A41" s="32"/>
      <c r="B41" s="32" t="s">
        <v>2866</v>
      </c>
      <c r="C41" s="33">
        <f t="shared" ref="C41:AH41" si="138">+C39+C40</f>
        <v>526976039.74000001</v>
      </c>
      <c r="D41" s="33">
        <f t="shared" si="138"/>
        <v>-19510604.139999986</v>
      </c>
      <c r="E41" s="33">
        <f t="shared" si="138"/>
        <v>-9755302.0699999928</v>
      </c>
      <c r="F41" s="33">
        <f>+F39+F40</f>
        <v>87561182.980000019</v>
      </c>
      <c r="G41" s="33">
        <f t="shared" si="138"/>
        <v>97316485.049999997</v>
      </c>
      <c r="H41" s="33">
        <f t="shared" si="138"/>
        <v>224.23352624726908</v>
      </c>
      <c r="I41" s="33"/>
      <c r="J41" s="33">
        <f>+J39+J40</f>
        <v>366057400.77999997</v>
      </c>
      <c r="K41" s="33">
        <f t="shared" si="138"/>
        <v>6714969.880000025</v>
      </c>
      <c r="L41" s="33">
        <f t="shared" si="138"/>
        <v>3357484.9400000125</v>
      </c>
      <c r="M41" s="33">
        <f>+M39+M40</f>
        <v>61298421.310000002</v>
      </c>
      <c r="N41" s="33">
        <f t="shared" si="138"/>
        <v>57940936.370000005</v>
      </c>
      <c r="O41" s="33">
        <f t="shared" si="138"/>
        <v>140.51545314269305</v>
      </c>
      <c r="P41" s="33"/>
      <c r="Q41" s="33">
        <f t="shared" si="138"/>
        <v>132982665.88999999</v>
      </c>
      <c r="R41" s="33">
        <f t="shared" si="138"/>
        <v>44507816.93</v>
      </c>
      <c r="S41" s="33">
        <f t="shared" si="138"/>
        <v>22253908.465</v>
      </c>
      <c r="T41" s="33">
        <f>+T39+T40</f>
        <v>61074454.960000008</v>
      </c>
      <c r="U41" s="33">
        <f t="shared" si="138"/>
        <v>38820546.494999997</v>
      </c>
      <c r="V41" s="33">
        <f t="shared" si="138"/>
        <v>70.310465545646366</v>
      </c>
      <c r="W41" s="33"/>
      <c r="X41" s="33">
        <f t="shared" si="138"/>
        <v>172099780.81999999</v>
      </c>
      <c r="Y41" s="33">
        <f t="shared" si="138"/>
        <v>135538974.06</v>
      </c>
      <c r="Z41" s="33">
        <f t="shared" si="138"/>
        <v>67769487.030000001</v>
      </c>
      <c r="AA41" s="33">
        <f>+AA39+AA40</f>
        <v>146913140.03999999</v>
      </c>
      <c r="AB41" s="33">
        <f t="shared" si="138"/>
        <v>79143653.010000005</v>
      </c>
      <c r="AC41" s="33">
        <f t="shared" si="138"/>
        <v>108.03095076687383</v>
      </c>
      <c r="AD41" s="33"/>
      <c r="AE41" s="33">
        <f t="shared" si="138"/>
        <v>82981243.859999999</v>
      </c>
      <c r="AF41" s="33">
        <f t="shared" si="138"/>
        <v>38357185.340000004</v>
      </c>
      <c r="AG41" s="33">
        <f t="shared" si="138"/>
        <v>19178592.670000002</v>
      </c>
      <c r="AH41" s="33">
        <f t="shared" si="138"/>
        <v>36243626.370000005</v>
      </c>
      <c r="AI41" s="33">
        <f t="shared" ref="AI41:BL41" si="139">+AI39+AI40</f>
        <v>17065033.699999999</v>
      </c>
      <c r="AJ41" s="33">
        <f t="shared" si="139"/>
        <v>98.56067364230617</v>
      </c>
      <c r="AK41" s="33"/>
      <c r="AL41" s="33">
        <f t="shared" si="139"/>
        <v>58164722.180000007</v>
      </c>
      <c r="AM41" s="33">
        <f t="shared" si="139"/>
        <v>9087281.9400000013</v>
      </c>
      <c r="AN41" s="33">
        <f t="shared" si="139"/>
        <v>4543640.9700000007</v>
      </c>
      <c r="AO41" s="33">
        <f t="shared" si="139"/>
        <v>8265322.7400000058</v>
      </c>
      <c r="AP41" s="33">
        <f t="shared" si="139"/>
        <v>3721681.7699999996</v>
      </c>
      <c r="AQ41" s="33">
        <f t="shared" si="139"/>
        <v>110.25118071360473</v>
      </c>
      <c r="AR41" s="33"/>
      <c r="AS41" s="33">
        <f t="shared" si="139"/>
        <v>326477040.31999999</v>
      </c>
      <c r="AT41" s="33">
        <f t="shared" si="139"/>
        <v>240865112.40000001</v>
      </c>
      <c r="AU41" s="33">
        <f t="shared" si="139"/>
        <v>120432556.2</v>
      </c>
      <c r="AV41" s="33">
        <f>+AV39+AV40</f>
        <v>230308722.59</v>
      </c>
      <c r="AW41" s="33">
        <f t="shared" si="139"/>
        <v>109876166.38999999</v>
      </c>
      <c r="AX41" s="33">
        <f t="shared" si="139"/>
        <v>225.76600311334025</v>
      </c>
      <c r="AY41" s="33"/>
      <c r="AZ41" s="33">
        <f t="shared" si="139"/>
        <v>81989057.120000005</v>
      </c>
      <c r="BA41" s="33">
        <f t="shared" si="139"/>
        <v>11743931.119999997</v>
      </c>
      <c r="BB41" s="33">
        <f t="shared" si="139"/>
        <v>5871965.5599999987</v>
      </c>
      <c r="BC41" s="33">
        <f t="shared" si="139"/>
        <v>31520068.160000004</v>
      </c>
      <c r="BD41" s="33">
        <f t="shared" si="139"/>
        <v>25648102.600000001</v>
      </c>
      <c r="BE41" s="33">
        <f t="shared" si="139"/>
        <v>88.759661345033109</v>
      </c>
      <c r="BF41" s="33"/>
      <c r="BG41" s="33">
        <f t="shared" si="139"/>
        <v>106813838.32000001</v>
      </c>
      <c r="BH41" s="33">
        <f t="shared" si="139"/>
        <v>62476951.040000007</v>
      </c>
      <c r="BI41" s="33">
        <f t="shared" si="139"/>
        <v>31238475.520000003</v>
      </c>
      <c r="BJ41" s="33">
        <f t="shared" si="139"/>
        <v>72529032.700000003</v>
      </c>
      <c r="BK41" s="33">
        <f t="shared" si="139"/>
        <v>41290557.18</v>
      </c>
      <c r="BL41" s="33">
        <f t="shared" si="139"/>
        <v>167.06145122148877</v>
      </c>
      <c r="BM41" s="33"/>
      <c r="BN41" s="33">
        <f>+BN39+BN40</f>
        <v>102915704.81</v>
      </c>
      <c r="BO41" s="33">
        <f t="shared" ref="BO41:CT41" si="140">+BO39+BO40</f>
        <v>53748793.669999994</v>
      </c>
      <c r="BP41" s="33">
        <f t="shared" si="140"/>
        <v>26874396.834999997</v>
      </c>
      <c r="BQ41" s="33">
        <f>+BQ39+BQ40</f>
        <v>59067154.159999996</v>
      </c>
      <c r="BR41" s="33">
        <f t="shared" si="140"/>
        <v>32192757.324999999</v>
      </c>
      <c r="BS41" s="33">
        <f t="shared" si="140"/>
        <v>89.381113649783771</v>
      </c>
      <c r="BT41" s="33"/>
      <c r="BU41" s="33">
        <f t="shared" si="140"/>
        <v>97887257.140000001</v>
      </c>
      <c r="BV41" s="33">
        <f t="shared" si="140"/>
        <v>62504439.899999991</v>
      </c>
      <c r="BW41" s="33">
        <f t="shared" si="140"/>
        <v>31252219.949999996</v>
      </c>
      <c r="BX41" s="33">
        <f t="shared" si="140"/>
        <v>60391473.750000007</v>
      </c>
      <c r="BY41" s="33">
        <f t="shared" si="140"/>
        <v>29139253.800000001</v>
      </c>
      <c r="BZ41" s="33">
        <f t="shared" si="140"/>
        <v>100.68761657900713</v>
      </c>
      <c r="CA41" s="33"/>
      <c r="CB41" s="33">
        <f t="shared" si="140"/>
        <v>250462611.78999999</v>
      </c>
      <c r="CC41" s="33">
        <f t="shared" si="140"/>
        <v>185739662.71000001</v>
      </c>
      <c r="CD41" s="33">
        <f t="shared" si="140"/>
        <v>92869831.355000004</v>
      </c>
      <c r="CE41" s="33">
        <f>+CE39+CE40</f>
        <v>132065034.90999997</v>
      </c>
      <c r="CF41" s="33">
        <f t="shared" si="140"/>
        <v>39195203.555000007</v>
      </c>
      <c r="CG41"/>
      <c r="CH41"/>
      <c r="CI41" s="33">
        <f t="shared" si="140"/>
        <v>45658566.760000005</v>
      </c>
      <c r="CJ41" s="33">
        <f t="shared" si="140"/>
        <v>16706514.16</v>
      </c>
      <c r="CK41" s="33">
        <f t="shared" si="140"/>
        <v>8353257.0800000001</v>
      </c>
      <c r="CL41" s="33">
        <f t="shared" si="140"/>
        <v>23062922.259999998</v>
      </c>
      <c r="CM41" s="33">
        <f t="shared" si="140"/>
        <v>14709665.18</v>
      </c>
      <c r="CN41" s="33">
        <f t="shared" si="140"/>
        <v>126.8393724875849</v>
      </c>
      <c r="CO41" s="33"/>
      <c r="CP41" s="33">
        <f t="shared" si="140"/>
        <v>238821709.46000001</v>
      </c>
      <c r="CQ41" s="33">
        <f t="shared" si="140"/>
        <v>187478175.26000002</v>
      </c>
      <c r="CR41" s="33">
        <f t="shared" si="140"/>
        <v>93739087.63000001</v>
      </c>
      <c r="CS41" s="33">
        <f>+CS39+CS40</f>
        <v>204256696.03</v>
      </c>
      <c r="CT41" s="33">
        <f t="shared" si="140"/>
        <v>110517608.40000001</v>
      </c>
      <c r="CU41" s="33">
        <f t="shared" ref="CU41:DQ41" si="141">+CU39+CU40</f>
        <v>165.79978796297112</v>
      </c>
      <c r="CV41" s="33"/>
      <c r="CW41" s="33">
        <f t="shared" si="141"/>
        <v>31971904.949999999</v>
      </c>
      <c r="CX41" s="33">
        <f t="shared" si="141"/>
        <v>10376200.029999997</v>
      </c>
      <c r="CY41" s="33">
        <f t="shared" si="141"/>
        <v>5188100.0149999987</v>
      </c>
      <c r="CZ41" s="33">
        <f t="shared" si="141"/>
        <v>7083634.0199999977</v>
      </c>
      <c r="DA41" s="33">
        <f t="shared" si="141"/>
        <v>1895534.0049999999</v>
      </c>
      <c r="DB41" s="33">
        <f t="shared" si="141"/>
        <v>116.20930757992909</v>
      </c>
      <c r="DC41" s="33"/>
      <c r="DD41" s="33">
        <f t="shared" si="141"/>
        <v>24428549.619999997</v>
      </c>
      <c r="DE41" s="33">
        <f t="shared" si="141"/>
        <v>4643998.08</v>
      </c>
      <c r="DF41" s="33">
        <f t="shared" si="141"/>
        <v>2321999.04</v>
      </c>
      <c r="DG41" s="33">
        <f t="shared" si="141"/>
        <v>6576251.7899999982</v>
      </c>
      <c r="DH41" s="33">
        <f t="shared" si="141"/>
        <v>4254252.75</v>
      </c>
      <c r="DI41" s="33">
        <f t="shared" si="141"/>
        <v>71.227166329519761</v>
      </c>
      <c r="DJ41" s="33"/>
      <c r="DK41" s="33">
        <f t="shared" si="141"/>
        <v>0</v>
      </c>
      <c r="DL41" s="33">
        <f>+DL39+DL40</f>
        <v>1050979402.38</v>
      </c>
      <c r="DM41" s="33">
        <f t="shared" si="141"/>
        <v>525489701.19</v>
      </c>
      <c r="DN41" s="33">
        <f t="shared" si="141"/>
        <v>1228217138.77</v>
      </c>
      <c r="DO41" s="33">
        <f t="shared" si="141"/>
        <v>702727437.57999992</v>
      </c>
      <c r="DP41" s="33">
        <f t="shared" si="141"/>
        <v>2080.4894853293235</v>
      </c>
      <c r="DQ41" s="33" t="e">
        <f t="shared" si="141"/>
        <v>#VALUE!</v>
      </c>
    </row>
    <row r="42" spans="1:197" x14ac:dyDescent="0.2">
      <c r="B42" s="37" t="s">
        <v>2874</v>
      </c>
      <c r="C42" s="17">
        <f>+C17-C33</f>
        <v>255998796.74000001</v>
      </c>
      <c r="D42" s="17">
        <f>+D17-D33</f>
        <v>17029197.039999962</v>
      </c>
      <c r="E42" s="17">
        <f>+E17-E33</f>
        <v>8514598.5199999809</v>
      </c>
      <c r="F42" s="17">
        <f>+F17-F33</f>
        <v>29778835.730000019</v>
      </c>
      <c r="G42" s="17">
        <f t="shared" ref="G42:BO42" si="142">+G17-G33</f>
        <v>21264237.210000038</v>
      </c>
      <c r="H42" s="17">
        <f t="shared" si="142"/>
        <v>2.5895377848879431</v>
      </c>
      <c r="I42" s="17">
        <f t="shared" si="142"/>
        <v>0</v>
      </c>
      <c r="J42" s="17">
        <f t="shared" si="142"/>
        <v>118053157.51000011</v>
      </c>
      <c r="K42" s="17">
        <f t="shared" si="142"/>
        <v>23726300</v>
      </c>
      <c r="L42" s="17">
        <f t="shared" si="142"/>
        <v>11863150</v>
      </c>
      <c r="M42" s="17">
        <f>+M17-M33</f>
        <v>21752876.2700001</v>
      </c>
      <c r="N42" s="17">
        <f t="shared" si="142"/>
        <v>9889726.2700001001</v>
      </c>
      <c r="O42" s="17">
        <f t="shared" si="142"/>
        <v>3.3617260356274263</v>
      </c>
      <c r="P42" s="17">
        <f t="shared" si="142"/>
        <v>0</v>
      </c>
      <c r="Q42" s="17">
        <f t="shared" si="142"/>
        <v>47106466.710000008</v>
      </c>
      <c r="R42" s="17">
        <f t="shared" si="142"/>
        <v>16015975.24000001</v>
      </c>
      <c r="S42" s="17">
        <f t="shared" si="142"/>
        <v>8007987.6200000048</v>
      </c>
      <c r="T42" s="17">
        <f t="shared" si="142"/>
        <v>-211104.85000000149</v>
      </c>
      <c r="U42" s="17">
        <f t="shared" si="142"/>
        <v>-8219092.4700000063</v>
      </c>
      <c r="V42" s="17">
        <f t="shared" si="142"/>
        <v>-9.5620397715266527</v>
      </c>
      <c r="W42" s="17">
        <f t="shared" si="142"/>
        <v>0</v>
      </c>
      <c r="X42" s="17">
        <f t="shared" si="142"/>
        <v>140860148.00000003</v>
      </c>
      <c r="Y42" s="17">
        <f t="shared" si="142"/>
        <v>-1184372.9300000072</v>
      </c>
      <c r="Z42" s="17">
        <f t="shared" si="142"/>
        <v>-592186.46500000358</v>
      </c>
      <c r="AA42" s="17">
        <f t="shared" si="142"/>
        <v>-3858369.9600000009</v>
      </c>
      <c r="AB42" s="17">
        <f>+AB17-AB33</f>
        <v>-3266183.4949999973</v>
      </c>
      <c r="AC42" s="17">
        <f t="shared" si="142"/>
        <v>-6.5673122964770041</v>
      </c>
      <c r="AD42" s="17">
        <f t="shared" si="142"/>
        <v>0</v>
      </c>
      <c r="AE42" s="17">
        <f t="shared" si="142"/>
        <v>35459984.049999982</v>
      </c>
      <c r="AF42" s="17">
        <f t="shared" si="142"/>
        <v>-2982456.8100000024</v>
      </c>
      <c r="AG42" s="17">
        <f t="shared" si="142"/>
        <v>-1491228.4050000012</v>
      </c>
      <c r="AH42" s="17">
        <f>+AH17-AH33</f>
        <v>-5942723.0700000003</v>
      </c>
      <c r="AI42" s="17">
        <f>+AI17-AI33</f>
        <v>-4451494.6649999991</v>
      </c>
      <c r="AJ42" s="17">
        <f t="shared" si="142"/>
        <v>-8.4723275218833365</v>
      </c>
      <c r="AK42" s="17">
        <f t="shared" si="142"/>
        <v>0</v>
      </c>
      <c r="AL42" s="17">
        <f t="shared" si="142"/>
        <v>12262626.640000001</v>
      </c>
      <c r="AM42" s="17">
        <f t="shared" si="142"/>
        <v>-2168100</v>
      </c>
      <c r="AN42" s="17">
        <f t="shared" si="142"/>
        <v>-1084050</v>
      </c>
      <c r="AO42" s="17">
        <f t="shared" si="142"/>
        <v>-5343620.5699999928</v>
      </c>
      <c r="AP42" s="17">
        <f t="shared" si="142"/>
        <v>-4259570.5699999928</v>
      </c>
      <c r="AQ42" s="17">
        <f t="shared" si="142"/>
        <v>-10.281913649256056</v>
      </c>
      <c r="AR42" s="17">
        <f t="shared" si="142"/>
        <v>0</v>
      </c>
      <c r="AS42" s="17">
        <f t="shared" si="142"/>
        <v>75919360.120000005</v>
      </c>
      <c r="AT42" s="17">
        <f t="shared" si="142"/>
        <v>142003.67000001669</v>
      </c>
      <c r="AU42" s="17">
        <f t="shared" si="142"/>
        <v>71001.835000008345</v>
      </c>
      <c r="AV42" s="17">
        <f t="shared" si="142"/>
        <v>-25269492.740000069</v>
      </c>
      <c r="AW42" s="17">
        <f t="shared" si="142"/>
        <v>-25340494.575000077</v>
      </c>
      <c r="AX42" s="17">
        <f t="shared" si="142"/>
        <v>-17.433799571170258</v>
      </c>
      <c r="AY42" s="17">
        <f t="shared" si="142"/>
        <v>0</v>
      </c>
      <c r="AZ42" s="17">
        <f t="shared" si="142"/>
        <v>16997595.400000021</v>
      </c>
      <c r="BA42" s="17">
        <f t="shared" si="142"/>
        <v>243174.40000000596</v>
      </c>
      <c r="BB42" s="17">
        <f t="shared" si="142"/>
        <v>121587.20000000298</v>
      </c>
      <c r="BC42" s="17">
        <f t="shared" si="142"/>
        <v>4673500.3100000024</v>
      </c>
      <c r="BD42" s="17">
        <f t="shared" si="142"/>
        <v>4551913.1099999994</v>
      </c>
      <c r="BE42" s="17">
        <f t="shared" si="142"/>
        <v>10.441377326566082</v>
      </c>
      <c r="BF42" s="17">
        <f t="shared" si="142"/>
        <v>0</v>
      </c>
      <c r="BG42" s="17">
        <f t="shared" si="142"/>
        <v>44707945.169999987</v>
      </c>
      <c r="BH42" s="17">
        <f t="shared" si="142"/>
        <v>2286480.2100000083</v>
      </c>
      <c r="BI42" s="17">
        <f t="shared" si="142"/>
        <v>1143240.1050000042</v>
      </c>
      <c r="BJ42" s="17">
        <f t="shared" si="142"/>
        <v>-6555385.6100000069</v>
      </c>
      <c r="BK42" s="17">
        <f t="shared" si="142"/>
        <v>-7698625.715000011</v>
      </c>
      <c r="BL42" s="17">
        <f t="shared" si="142"/>
        <v>-13.339920008181362</v>
      </c>
      <c r="BM42" s="17">
        <f t="shared" si="142"/>
        <v>0</v>
      </c>
      <c r="BN42" s="17">
        <f t="shared" si="142"/>
        <v>61205990.650000051</v>
      </c>
      <c r="BO42" s="17">
        <f t="shared" si="142"/>
        <v>1948704.8900000006</v>
      </c>
      <c r="BP42" s="17">
        <f t="shared" ref="BP42:DQ42" si="143">+BP17-BP33</f>
        <v>974352.4450000003</v>
      </c>
      <c r="BQ42" s="17">
        <f t="shared" si="143"/>
        <v>5383788.3100000024</v>
      </c>
      <c r="BR42" s="17">
        <f t="shared" si="143"/>
        <v>4409435.8650000021</v>
      </c>
      <c r="BS42" s="17">
        <f t="shared" si="143"/>
        <v>7.9283516616583203</v>
      </c>
      <c r="BT42" s="17">
        <f t="shared" si="143"/>
        <v>0</v>
      </c>
      <c r="BU42" s="17">
        <f t="shared" si="143"/>
        <v>50529509.080000013</v>
      </c>
      <c r="BV42" s="17">
        <f t="shared" si="143"/>
        <v>3963594.3599999994</v>
      </c>
      <c r="BW42" s="17">
        <f t="shared" si="143"/>
        <v>1981797.1799999997</v>
      </c>
      <c r="BX42" s="17">
        <f t="shared" si="143"/>
        <v>-1191253.8899999931</v>
      </c>
      <c r="BY42" s="17">
        <f t="shared" si="143"/>
        <v>-3173051.0699999928</v>
      </c>
      <c r="BZ42" s="17">
        <f t="shared" si="143"/>
        <v>-7.0578682987829229</v>
      </c>
      <c r="CA42" s="17">
        <f t="shared" si="143"/>
        <v>0</v>
      </c>
      <c r="CB42" s="17">
        <f t="shared" si="143"/>
        <v>63115282.23999998</v>
      </c>
      <c r="CC42" s="17">
        <f t="shared" si="143"/>
        <v>47964495.50000006</v>
      </c>
      <c r="CD42" s="17">
        <f t="shared" si="143"/>
        <v>23982247.75000003</v>
      </c>
      <c r="CE42" s="17">
        <f>+CE17-CE33</f>
        <v>14911960.36999999</v>
      </c>
      <c r="CF42" s="17">
        <f t="shared" si="143"/>
        <v>-9070287.3800000399</v>
      </c>
      <c r="CG42" s="17">
        <f t="shared" si="143"/>
        <v>-8.9142204931496458</v>
      </c>
      <c r="CH42" s="17">
        <f t="shared" si="143"/>
        <v>0</v>
      </c>
      <c r="CI42" s="17">
        <f t="shared" si="143"/>
        <v>13249073.089999989</v>
      </c>
      <c r="CJ42" s="17">
        <f t="shared" si="143"/>
        <v>-410778.71000000089</v>
      </c>
      <c r="CK42" s="17">
        <f t="shared" si="143"/>
        <v>-205389.35500000045</v>
      </c>
      <c r="CL42" s="17">
        <f t="shared" si="143"/>
        <v>-1222018.3699999936</v>
      </c>
      <c r="CM42" s="17">
        <f t="shared" si="143"/>
        <v>-1016629.0149999931</v>
      </c>
      <c r="CN42" s="17">
        <f t="shared" si="143"/>
        <v>-4.0280968508817381</v>
      </c>
      <c r="CO42" s="17">
        <f t="shared" si="143"/>
        <v>0</v>
      </c>
      <c r="CP42" s="17">
        <f t="shared" si="143"/>
        <v>21140866.179999977</v>
      </c>
      <c r="CQ42" s="17">
        <f t="shared" si="143"/>
        <v>278806.48999999464</v>
      </c>
      <c r="CR42" s="17">
        <f t="shared" si="143"/>
        <v>139403.24499999732</v>
      </c>
      <c r="CS42" s="17">
        <f t="shared" si="143"/>
        <v>-3134249.7300000191</v>
      </c>
      <c r="CT42" s="17">
        <f t="shared" si="143"/>
        <v>-3273652.9750000164</v>
      </c>
      <c r="CU42" s="17">
        <f t="shared" si="143"/>
        <v>-5.1440131443479853</v>
      </c>
      <c r="CV42" s="17">
        <f t="shared" si="143"/>
        <v>0</v>
      </c>
      <c r="CW42" s="17">
        <f t="shared" si="143"/>
        <v>32386073.12000002</v>
      </c>
      <c r="CX42" s="17">
        <f t="shared" si="143"/>
        <v>-2692250.8300000057</v>
      </c>
      <c r="CY42" s="17">
        <f t="shared" si="143"/>
        <v>-1346125.4150000028</v>
      </c>
      <c r="CZ42" s="17">
        <f t="shared" si="143"/>
        <v>-7144785.1199999973</v>
      </c>
      <c r="DA42" s="17">
        <f t="shared" si="143"/>
        <v>-5798659.7049999945</v>
      </c>
      <c r="DB42" s="17">
        <f t="shared" si="143"/>
        <v>-18.587568514440022</v>
      </c>
      <c r="DC42" s="17">
        <f t="shared" si="143"/>
        <v>0</v>
      </c>
      <c r="DD42" s="17">
        <f t="shared" si="143"/>
        <v>5022630.1800000072</v>
      </c>
      <c r="DE42" s="17">
        <f t="shared" si="143"/>
        <v>152015.23999999464</v>
      </c>
      <c r="DF42" s="17">
        <f t="shared" si="143"/>
        <v>76007.619999997318</v>
      </c>
      <c r="DG42" s="17">
        <f>+DG17-DG33</f>
        <v>-2783089.4699999988</v>
      </c>
      <c r="DH42" s="17">
        <f t="shared" si="143"/>
        <v>-2859097.0899999961</v>
      </c>
      <c r="DI42" s="17">
        <f t="shared" si="143"/>
        <v>-8.1927377789572997</v>
      </c>
      <c r="DJ42" s="17">
        <f t="shared" si="143"/>
        <v>0</v>
      </c>
      <c r="DK42" s="17">
        <f t="shared" si="143"/>
        <v>954622171.61000013</v>
      </c>
      <c r="DL42" s="17">
        <f>+DL17-DL33</f>
        <v>66678787.759999275</v>
      </c>
      <c r="DM42" s="17">
        <f t="shared" si="143"/>
        <v>52156393.879999638</v>
      </c>
      <c r="DN42" s="17">
        <f>+DN17-DN33</f>
        <v>13844867.61000061</v>
      </c>
      <c r="DO42" s="17">
        <f>+DO17-DO33</f>
        <v>-38311526.269999027</v>
      </c>
      <c r="DP42" s="17">
        <f t="shared" si="143"/>
        <v>-2.1402613596871607</v>
      </c>
      <c r="DQ42" s="17" t="e">
        <f t="shared" si="143"/>
        <v>#DIV/0!</v>
      </c>
    </row>
    <row r="43" spans="1:197" hidden="1" x14ac:dyDescent="0.2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4">SUM(AZ5:AZ14)</f>
        <v>119426397.54000002</v>
      </c>
      <c r="BA43" s="21">
        <f t="shared" si="144"/>
        <v>85961961.5</v>
      </c>
      <c r="BB43" s="21">
        <f t="shared" si="144"/>
        <v>42980980.75</v>
      </c>
      <c r="BC43" s="21">
        <f t="shared" si="144"/>
        <v>53449452.170000002</v>
      </c>
      <c r="BD43" s="21">
        <f t="shared" si="144"/>
        <v>10468471.42</v>
      </c>
      <c r="BE43" s="21">
        <f t="shared" si="144"/>
        <v>-52.155244744156768</v>
      </c>
      <c r="BF43" s="21">
        <f t="shared" si="144"/>
        <v>0</v>
      </c>
      <c r="BG43" s="21">
        <f t="shared" si="144"/>
        <v>152700000.72</v>
      </c>
      <c r="BH43" s="21">
        <f t="shared" si="144"/>
        <v>114671018.76000001</v>
      </c>
      <c r="BI43" s="21">
        <f t="shared" si="144"/>
        <v>57335509.380000003</v>
      </c>
      <c r="BJ43" s="21">
        <f t="shared" si="144"/>
        <v>49701865.999999993</v>
      </c>
      <c r="BK43" s="21">
        <f t="shared" si="144"/>
        <v>-7633643.3799999999</v>
      </c>
      <c r="BL43" s="21">
        <f t="shared" si="144"/>
        <v>-172.99063411992154</v>
      </c>
      <c r="BM43" s="21">
        <f t="shared" si="144"/>
        <v>0</v>
      </c>
      <c r="BN43" s="21">
        <f t="shared" si="144"/>
        <v>178376471.78000003</v>
      </c>
      <c r="BO43" s="21">
        <f t="shared" si="144"/>
        <v>112681000</v>
      </c>
      <c r="BP43" s="21">
        <f t="shared" si="144"/>
        <v>56340500</v>
      </c>
      <c r="BQ43" s="21">
        <f t="shared" si="144"/>
        <v>55643945.350000001</v>
      </c>
      <c r="BR43" s="21">
        <f t="shared" si="144"/>
        <v>-696554.65000000037</v>
      </c>
      <c r="BS43" s="21">
        <f t="shared" si="144"/>
        <v>288.99425200232184</v>
      </c>
      <c r="BT43" s="21">
        <f t="shared" si="144"/>
        <v>0</v>
      </c>
      <c r="BU43" s="21">
        <f t="shared" si="144"/>
        <v>173277601.76000002</v>
      </c>
      <c r="BV43" s="21">
        <f t="shared" si="144"/>
        <v>92400246</v>
      </c>
      <c r="BW43" s="21">
        <f t="shared" si="144"/>
        <v>46200123</v>
      </c>
      <c r="BX43" s="21">
        <f t="shared" si="144"/>
        <v>58399164.590000004</v>
      </c>
      <c r="BY43" s="21">
        <f t="shared" si="144"/>
        <v>12199041.589999998</v>
      </c>
      <c r="BZ43" s="21">
        <f t="shared" si="144"/>
        <v>387.09618369493245</v>
      </c>
      <c r="CA43" s="21">
        <f t="shared" si="144"/>
        <v>0</v>
      </c>
      <c r="CB43" s="21">
        <f t="shared" si="144"/>
        <v>227401176.07999998</v>
      </c>
      <c r="CC43" s="21">
        <f t="shared" si="144"/>
        <v>218689446.20000002</v>
      </c>
      <c r="CD43" s="21">
        <f t="shared" si="144"/>
        <v>109344723.10000001</v>
      </c>
      <c r="CE43" s="21">
        <f t="shared" si="144"/>
        <v>117265412.65000001</v>
      </c>
      <c r="CF43" s="21">
        <f t="shared" ref="CF43:DP43" si="145">SUM(CF5:CF14)</f>
        <v>7920689.5500000026</v>
      </c>
      <c r="CG43" s="21">
        <f t="shared" si="145"/>
        <v>-623.99723090816087</v>
      </c>
      <c r="CH43" s="21">
        <f t="shared" si="145"/>
        <v>0</v>
      </c>
      <c r="CI43" s="21">
        <f t="shared" si="145"/>
        <v>67560189.849999994</v>
      </c>
      <c r="CJ43" s="21">
        <f t="shared" si="145"/>
        <v>48072000</v>
      </c>
      <c r="CK43" s="21">
        <f t="shared" si="145"/>
        <v>24036000</v>
      </c>
      <c r="CL43" s="21">
        <f t="shared" si="145"/>
        <v>24579495.850000005</v>
      </c>
      <c r="CM43" s="21">
        <f t="shared" si="145"/>
        <v>543495.85000000009</v>
      </c>
      <c r="CN43" s="21">
        <f t="shared" si="145"/>
        <v>39.475868507225428</v>
      </c>
      <c r="CO43" s="21">
        <f t="shared" si="145"/>
        <v>0</v>
      </c>
      <c r="CP43" s="21">
        <f t="shared" si="145"/>
        <v>239000506.94</v>
      </c>
      <c r="CQ43" s="21">
        <f t="shared" si="145"/>
        <v>126952633.78999999</v>
      </c>
      <c r="CR43" s="21">
        <f t="shared" si="145"/>
        <v>63476316.894999996</v>
      </c>
      <c r="CS43" s="21">
        <f t="shared" si="145"/>
        <v>62618029.719999984</v>
      </c>
      <c r="CT43" s="21">
        <f t="shared" si="145"/>
        <v>-858287.17500000005</v>
      </c>
      <c r="CU43" s="21">
        <f t="shared" si="145"/>
        <v>-188.84685061321713</v>
      </c>
      <c r="CV43" s="21">
        <f t="shared" si="145"/>
        <v>0</v>
      </c>
      <c r="CW43" s="21">
        <f t="shared" si="145"/>
        <v>103275536.51000001</v>
      </c>
      <c r="CX43" s="21">
        <f t="shared" si="145"/>
        <v>58441000</v>
      </c>
      <c r="CY43" s="21">
        <f t="shared" si="145"/>
        <v>29220500</v>
      </c>
      <c r="CZ43" s="21">
        <f t="shared" si="145"/>
        <v>30752500.580000002</v>
      </c>
      <c r="DA43" s="21">
        <f t="shared" si="145"/>
        <v>1532000.58</v>
      </c>
      <c r="DB43" s="21">
        <f t="shared" si="145"/>
        <v>-134.69257716477517</v>
      </c>
      <c r="DC43" s="21">
        <f t="shared" si="145"/>
        <v>0</v>
      </c>
      <c r="DD43" s="21">
        <f t="shared" si="145"/>
        <v>75365462.590000004</v>
      </c>
      <c r="DE43" s="21">
        <f t="shared" si="145"/>
        <v>69591000</v>
      </c>
      <c r="DF43" s="21">
        <f t="shared" si="145"/>
        <v>34795500</v>
      </c>
      <c r="DG43" s="21">
        <f t="shared" si="145"/>
        <v>31288213.640000001</v>
      </c>
      <c r="DH43" s="21">
        <f t="shared" si="145"/>
        <v>-3507286.3600000003</v>
      </c>
      <c r="DI43" s="21">
        <f t="shared" si="145"/>
        <v>-204.46176865290585</v>
      </c>
      <c r="DJ43" s="21">
        <f t="shared" si="145"/>
        <v>0</v>
      </c>
      <c r="DK43" s="21">
        <f t="shared" si="145"/>
        <v>5035240722.7299995</v>
      </c>
      <c r="DL43" s="21">
        <f t="shared" si="145"/>
        <v>3739058964.9799995</v>
      </c>
      <c r="DM43" s="21">
        <f t="shared" si="145"/>
        <v>1869529482.4899998</v>
      </c>
      <c r="DN43" s="21">
        <f t="shared" si="145"/>
        <v>1948612471.7200003</v>
      </c>
      <c r="DO43" s="21">
        <f t="shared" si="145"/>
        <v>79082989.230000362</v>
      </c>
      <c r="DP43" s="21">
        <f t="shared" si="145"/>
        <v>-50.628641270636777</v>
      </c>
    </row>
    <row r="44" spans="1:197" hidden="1" x14ac:dyDescent="0.2"/>
    <row r="45" spans="1:197" hidden="1" x14ac:dyDescent="0.2"/>
    <row r="46" spans="1:197" hidden="1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6">SUM(AZ18:AZ31)</f>
        <v>103816353.70999999</v>
      </c>
      <c r="BA46" s="17">
        <f t="shared" si="146"/>
        <v>86604687.099999994</v>
      </c>
      <c r="BB46" s="17">
        <f t="shared" si="146"/>
        <v>43302343.549999997</v>
      </c>
      <c r="BC46" s="17">
        <f t="shared" si="146"/>
        <v>49661851.859999999</v>
      </c>
      <c r="BD46" s="17">
        <f t="shared" si="146"/>
        <v>6359508.3099999996</v>
      </c>
      <c r="BE46" s="17">
        <f t="shared" si="146"/>
        <v>189.41036728858336</v>
      </c>
      <c r="BF46" s="17">
        <f t="shared" si="146"/>
        <v>0</v>
      </c>
      <c r="BG46" s="17">
        <f t="shared" si="146"/>
        <v>109536515.43000001</v>
      </c>
      <c r="BH46" s="17">
        <f t="shared" si="146"/>
        <v>113339238.55</v>
      </c>
      <c r="BI46" s="17">
        <f t="shared" si="146"/>
        <v>56669619.274999999</v>
      </c>
      <c r="BJ46" s="17">
        <f t="shared" si="146"/>
        <v>57341951.609999999</v>
      </c>
      <c r="BK46" s="17">
        <f t="shared" si="146"/>
        <v>672332.33499999996</v>
      </c>
      <c r="BL46" s="17">
        <f t="shared" si="146"/>
        <v>-50.750425132906749</v>
      </c>
      <c r="BM46" s="17">
        <f t="shared" si="146"/>
        <v>0</v>
      </c>
      <c r="BN46" s="17">
        <f t="shared" si="146"/>
        <v>118357058.33999999</v>
      </c>
      <c r="BO46" s="17">
        <f t="shared" si="146"/>
        <v>111391295.11</v>
      </c>
      <c r="BP46" s="17">
        <f t="shared" si="146"/>
        <v>55695647.555</v>
      </c>
      <c r="BQ46" s="17">
        <f t="shared" si="146"/>
        <v>50919157.039999999</v>
      </c>
      <c r="BR46" s="17">
        <f t="shared" si="146"/>
        <v>-4776490.5150000006</v>
      </c>
      <c r="BS46" s="17">
        <f t="shared" si="146"/>
        <v>-203.80577265037823</v>
      </c>
      <c r="BT46" s="17">
        <f t="shared" si="146"/>
        <v>0</v>
      </c>
      <c r="BU46" s="17">
        <f t="shared" si="146"/>
        <v>123642490.05000001</v>
      </c>
      <c r="BV46" s="17">
        <f t="shared" si="146"/>
        <v>98523818.719999999</v>
      </c>
      <c r="BW46" s="17">
        <f t="shared" si="146"/>
        <v>49261909.359999999</v>
      </c>
      <c r="BX46" s="17">
        <f t="shared" si="146"/>
        <v>60290106.25</v>
      </c>
      <c r="BY46" s="17">
        <f t="shared" si="146"/>
        <v>11028196.890000001</v>
      </c>
      <c r="BZ46" s="17">
        <f t="shared" si="146"/>
        <v>3786.5097889989916</v>
      </c>
      <c r="CA46" s="17">
        <f t="shared" si="146"/>
        <v>0</v>
      </c>
      <c r="CB46" s="17">
        <f t="shared" si="146"/>
        <v>193892258.37</v>
      </c>
      <c r="CC46" s="17">
        <f t="shared" si="146"/>
        <v>195287207.35999995</v>
      </c>
      <c r="CD46" s="17">
        <f t="shared" si="146"/>
        <v>97643603.679999977</v>
      </c>
      <c r="CE46" s="17">
        <f t="shared" si="146"/>
        <v>104857108.94000001</v>
      </c>
      <c r="CF46" s="17">
        <f t="shared" ref="CF46:DK46" si="147">SUM(CF18:CF31)</f>
        <v>7213505.2600000007</v>
      </c>
      <c r="CG46" s="17">
        <f t="shared" si="147"/>
        <v>289.06577570271367</v>
      </c>
      <c r="CH46" s="17">
        <f t="shared" si="147"/>
        <v>0</v>
      </c>
      <c r="CI46" s="17">
        <f t="shared" si="147"/>
        <v>56328506.050000012</v>
      </c>
      <c r="CJ46" s="17">
        <f t="shared" si="147"/>
        <v>50408600</v>
      </c>
      <c r="CK46" s="17">
        <f t="shared" si="147"/>
        <v>25204300</v>
      </c>
      <c r="CL46" s="17">
        <f t="shared" si="147"/>
        <v>26388335.509999998</v>
      </c>
      <c r="CM46" s="17">
        <f t="shared" si="147"/>
        <v>1184035.5100000002</v>
      </c>
      <c r="CN46" s="17">
        <f t="shared" si="147"/>
        <v>-14.326848567981962</v>
      </c>
      <c r="CO46" s="17">
        <f t="shared" si="147"/>
        <v>0</v>
      </c>
      <c r="CP46" s="17">
        <f t="shared" si="147"/>
        <v>219666278.78000003</v>
      </c>
      <c r="CQ46" s="17">
        <f t="shared" si="147"/>
        <v>127230827.3</v>
      </c>
      <c r="CR46" s="17">
        <f t="shared" si="147"/>
        <v>63615413.649999999</v>
      </c>
      <c r="CS46" s="17">
        <f t="shared" si="147"/>
        <v>66309279.450000003</v>
      </c>
      <c r="CT46" s="17">
        <f t="shared" si="147"/>
        <v>2693865.8</v>
      </c>
      <c r="CU46" s="17">
        <f t="shared" si="147"/>
        <v>84.666395796779526</v>
      </c>
      <c r="CV46" s="17">
        <f t="shared" si="147"/>
        <v>0</v>
      </c>
      <c r="CW46" s="17">
        <f t="shared" si="147"/>
        <v>71784452.039999992</v>
      </c>
      <c r="CX46" s="17">
        <f t="shared" si="147"/>
        <v>61538885.700000003</v>
      </c>
      <c r="CY46" s="17">
        <f t="shared" si="147"/>
        <v>30769442.850000001</v>
      </c>
      <c r="CZ46" s="17">
        <f t="shared" si="147"/>
        <v>38302920.57</v>
      </c>
      <c r="DA46" s="17">
        <f t="shared" si="147"/>
        <v>7531696.3600000003</v>
      </c>
      <c r="DB46" s="17">
        <f t="shared" si="147"/>
        <v>796.72469899701969</v>
      </c>
      <c r="DC46" s="17">
        <f t="shared" si="147"/>
        <v>0</v>
      </c>
      <c r="DD46" s="17">
        <f t="shared" si="147"/>
        <v>71190458.450000003</v>
      </c>
      <c r="DE46" s="17">
        <f t="shared" si="147"/>
        <v>69613984.760000005</v>
      </c>
      <c r="DF46" s="17">
        <f t="shared" si="147"/>
        <v>34806992.380000003</v>
      </c>
      <c r="DG46" s="17">
        <f t="shared" si="147"/>
        <v>34246303.109999999</v>
      </c>
      <c r="DH46" s="17">
        <f t="shared" si="147"/>
        <v>-560689.27000000025</v>
      </c>
      <c r="DI46" s="17">
        <f t="shared" si="147"/>
        <v>170.01759154050922</v>
      </c>
      <c r="DJ46" s="17">
        <f t="shared" si="147"/>
        <v>0</v>
      </c>
      <c r="DK46" s="17">
        <f t="shared" si="147"/>
        <v>4182011425.7199998</v>
      </c>
      <c r="DL46" s="17">
        <f t="shared" ref="DL46:DQ46" si="148">SUM(DL18:DL31)</f>
        <v>3806100907.4300003</v>
      </c>
      <c r="DM46" s="17">
        <f t="shared" si="148"/>
        <v>1884125453.7150002</v>
      </c>
      <c r="DN46" s="17">
        <f t="shared" si="148"/>
        <v>1996742214.8099997</v>
      </c>
      <c r="DO46" s="17">
        <f t="shared" si="148"/>
        <v>112616761.09499982</v>
      </c>
      <c r="DP46" s="17">
        <f t="shared" si="148"/>
        <v>261.14239140585266</v>
      </c>
      <c r="DQ46" s="17">
        <f t="shared" si="148"/>
        <v>0</v>
      </c>
    </row>
    <row r="47" spans="1:197" hidden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49">+AZ46-AZ29</f>
        <v>99760462.069999993</v>
      </c>
      <c r="BA47" s="22">
        <f t="shared" si="149"/>
        <v>82453287.099999994</v>
      </c>
      <c r="BB47" s="22">
        <f t="shared" si="149"/>
        <v>41226643.549999997</v>
      </c>
      <c r="BC47" s="22">
        <f t="shared" si="149"/>
        <v>47930447.859999999</v>
      </c>
      <c r="BD47" s="22">
        <f t="shared" si="149"/>
        <v>6703804.3099999996</v>
      </c>
      <c r="BE47" s="22">
        <f t="shared" si="149"/>
        <v>205.99734999321313</v>
      </c>
      <c r="BF47" s="22" t="e">
        <f t="shared" si="149"/>
        <v>#VALUE!</v>
      </c>
      <c r="BG47" s="22">
        <f t="shared" si="149"/>
        <v>103604412.78</v>
      </c>
      <c r="BH47" s="22">
        <f t="shared" si="149"/>
        <v>107562804.11</v>
      </c>
      <c r="BI47" s="22">
        <f t="shared" si="149"/>
        <v>53781402.055</v>
      </c>
      <c r="BJ47" s="22">
        <f t="shared" si="149"/>
        <v>54296959.18</v>
      </c>
      <c r="BK47" s="22">
        <f t="shared" si="149"/>
        <v>515557.125</v>
      </c>
      <c r="BL47" s="22">
        <f t="shared" si="149"/>
        <v>-56.17852136176311</v>
      </c>
      <c r="BM47" s="22" t="e">
        <f t="shared" si="149"/>
        <v>#VALUE!</v>
      </c>
      <c r="BN47" s="22">
        <f t="shared" si="149"/>
        <v>110487356.61999999</v>
      </c>
      <c r="BO47" s="22">
        <f t="shared" si="149"/>
        <v>103548531.34</v>
      </c>
      <c r="BP47" s="22">
        <f t="shared" si="149"/>
        <v>51774265.670000002</v>
      </c>
      <c r="BQ47" s="22">
        <f t="shared" si="149"/>
        <v>47322841.439999998</v>
      </c>
      <c r="BR47" s="22">
        <f t="shared" si="149"/>
        <v>-4451424.2300000004</v>
      </c>
      <c r="BS47" s="22">
        <f t="shared" si="149"/>
        <v>-195.51618763843544</v>
      </c>
      <c r="BT47" s="22" t="e">
        <f t="shared" si="149"/>
        <v>#VALUE!</v>
      </c>
      <c r="BU47" s="22">
        <f t="shared" si="149"/>
        <v>117083503.43000001</v>
      </c>
      <c r="BV47" s="22">
        <f t="shared" si="149"/>
        <v>92199666</v>
      </c>
      <c r="BW47" s="22">
        <f t="shared" si="149"/>
        <v>46099833</v>
      </c>
      <c r="BX47" s="22">
        <f t="shared" si="149"/>
        <v>56721654.969999999</v>
      </c>
      <c r="BY47" s="22">
        <f t="shared" si="149"/>
        <v>10621821.970000001</v>
      </c>
      <c r="BZ47" s="22">
        <f t="shared" si="149"/>
        <v>3773.6582676018297</v>
      </c>
      <c r="CA47" s="22" t="e">
        <f t="shared" si="149"/>
        <v>#VALUE!</v>
      </c>
      <c r="CB47" s="22">
        <f t="shared" si="149"/>
        <v>179115825.65000001</v>
      </c>
      <c r="CC47" s="22">
        <f t="shared" si="149"/>
        <v>180106427.49999994</v>
      </c>
      <c r="CD47" s="22">
        <f t="shared" si="149"/>
        <v>90053213.74999997</v>
      </c>
      <c r="CE47" s="22">
        <f t="shared" si="149"/>
        <v>95808290.520000011</v>
      </c>
      <c r="CF47" s="22">
        <f t="shared" ref="CF47:DK47" si="150">+CF46-CF29</f>
        <v>5755076.7700000005</v>
      </c>
      <c r="CG47" s="22">
        <f t="shared" si="150"/>
        <v>269.85163119301257</v>
      </c>
      <c r="CH47" s="22" t="e">
        <f t="shared" si="150"/>
        <v>#VALUE!</v>
      </c>
      <c r="CI47" s="22">
        <f t="shared" si="150"/>
        <v>53228831.350000009</v>
      </c>
      <c r="CJ47" s="22">
        <f t="shared" si="150"/>
        <v>47308600</v>
      </c>
      <c r="CK47" s="22">
        <f t="shared" si="150"/>
        <v>23654300</v>
      </c>
      <c r="CL47" s="22">
        <f t="shared" si="150"/>
        <v>24885109.259999998</v>
      </c>
      <c r="CM47" s="22">
        <f t="shared" si="150"/>
        <v>1230809.2600000002</v>
      </c>
      <c r="CN47" s="22">
        <f t="shared" si="150"/>
        <v>-11.309187277659381</v>
      </c>
      <c r="CO47" s="22" t="e">
        <f t="shared" si="150"/>
        <v>#VALUE!</v>
      </c>
      <c r="CP47" s="22">
        <f t="shared" si="150"/>
        <v>210436816.81000003</v>
      </c>
      <c r="CQ47" s="22">
        <f t="shared" si="150"/>
        <v>121020095.56999999</v>
      </c>
      <c r="CR47" s="22">
        <f t="shared" si="150"/>
        <v>60510047.784999996</v>
      </c>
      <c r="CS47" s="22">
        <f t="shared" si="150"/>
        <v>62661515.240000002</v>
      </c>
      <c r="CT47" s="22">
        <f t="shared" si="150"/>
        <v>2151467.4550000001</v>
      </c>
      <c r="CU47" s="22">
        <f t="shared" si="150"/>
        <v>67.199908156361033</v>
      </c>
      <c r="CV47" s="22" t="e">
        <f t="shared" si="150"/>
        <v>#VALUE!</v>
      </c>
      <c r="CW47" s="22">
        <f t="shared" si="150"/>
        <v>67303194.779999986</v>
      </c>
      <c r="CX47" s="22">
        <f t="shared" si="150"/>
        <v>56016000</v>
      </c>
      <c r="CY47" s="22">
        <f t="shared" si="150"/>
        <v>28008000</v>
      </c>
      <c r="CZ47" s="22">
        <f t="shared" si="150"/>
        <v>36150636.090000004</v>
      </c>
      <c r="DA47" s="22">
        <f t="shared" si="150"/>
        <v>8140854.7300000004</v>
      </c>
      <c r="DB47" s="22">
        <f t="shared" si="150"/>
        <v>818.78412238867168</v>
      </c>
      <c r="DC47" s="22" t="e">
        <f t="shared" si="150"/>
        <v>#VALUE!</v>
      </c>
      <c r="DD47" s="22">
        <f t="shared" si="150"/>
        <v>66719137.230000004</v>
      </c>
      <c r="DE47" s="22">
        <f t="shared" si="150"/>
        <v>65313984.760000005</v>
      </c>
      <c r="DF47" s="22">
        <f t="shared" si="150"/>
        <v>32656992.380000003</v>
      </c>
      <c r="DG47" s="22">
        <f t="shared" si="150"/>
        <v>31988825.93</v>
      </c>
      <c r="DH47" s="22">
        <f t="shared" si="150"/>
        <v>-668166.45000000019</v>
      </c>
      <c r="DI47" s="22">
        <f t="shared" si="150"/>
        <v>165.01865293585806</v>
      </c>
      <c r="DJ47" s="22" t="e">
        <f t="shared" si="150"/>
        <v>#VALUE!</v>
      </c>
      <c r="DK47" s="22">
        <f t="shared" si="150"/>
        <v>3905427329.6799998</v>
      </c>
      <c r="DL47" s="22">
        <f t="shared" ref="DL47:DQ47" si="151">+DL46-DL29</f>
        <v>3602573098.0300002</v>
      </c>
      <c r="DM47" s="22">
        <f t="shared" si="151"/>
        <v>1759651549.0150001</v>
      </c>
      <c r="DN47" s="22">
        <f t="shared" si="151"/>
        <v>1829310291.5799997</v>
      </c>
      <c r="DO47" s="22">
        <f t="shared" si="151"/>
        <v>69658742.564999834</v>
      </c>
      <c r="DP47" s="22">
        <f t="shared" si="151"/>
        <v>226.63072517867437</v>
      </c>
      <c r="DQ47" s="22" t="e">
        <f t="shared" si="151"/>
        <v>#VALUE!</v>
      </c>
    </row>
    <row r="48" spans="1:197" x14ac:dyDescent="0.2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38" t="str">
        <f>IF(T36&gt;0,"ผลเกินดุล",IF(T36=0,"ผลสมดุล","ผลขาดดุล"))</f>
        <v>ผลเกินดุล</v>
      </c>
      <c r="Y48" s="38" t="str">
        <f>IF(Y36&gt;0,"เกินดุล",IF(Y36=0,"สมดุล","ขาดดุล"))</f>
        <v>เกินดุล</v>
      </c>
      <c r="Z48" s="9"/>
      <c r="AA48" s="89" t="str">
        <f>IF(AA36&gt;0,"ผลเกินดุล",IF(AA36=0,"ผลสมดุล","ผลขาดดุล"))</f>
        <v>ผลขาดดุล</v>
      </c>
      <c r="AF48" s="38" t="str">
        <f>IF(AF36&gt;0,"เกินดุล",IF(AF36=0,"สมดุล","ขาดดุล"))</f>
        <v>เกินดุล</v>
      </c>
      <c r="AG48" s="9"/>
      <c r="AH48" s="89" t="str">
        <f>IF(AH36&gt;0,"ผลเกินดุล",IF(AH36=0,"ผลสมดุล","ผลขาดดุล"))</f>
        <v>ผลขาดดุล</v>
      </c>
      <c r="AM48" s="38" t="str">
        <f>IF(AM36&gt;0,"เกินดุล",IF(AM36=0,"สมดุล","ขาดดุล"))</f>
        <v>เกินดุล</v>
      </c>
      <c r="AN48" s="9"/>
      <c r="AO48" s="89" t="str">
        <f>IF(AO36&gt;0,"ผลเกินดุล",IF(AO36=0,"ผลสมดุล","ผลขาดดุล"))</f>
        <v>ผลขาดดุล</v>
      </c>
      <c r="AT48" s="38" t="str">
        <f>IF(AT36&gt;0,"เกินดุล",IF(AT36=0,"สมดุล","ขาดดุล"))</f>
        <v>เกินดุล</v>
      </c>
      <c r="AU48" s="9"/>
      <c r="AV48" s="38" t="str">
        <f>IF(AV36&gt;0,"ผลเกินดุล",IF(AV36=0,"ผลสมดุล","ผลขาดดุล"))</f>
        <v>ผลเกินดุล</v>
      </c>
      <c r="BA48" s="38" t="str">
        <f>IF(BA36&gt;0,"เกินดุล",IF(BA36=0,"สมดุล","ขาดดุล"))</f>
        <v>เกินดุล</v>
      </c>
      <c r="BB48" s="9"/>
      <c r="BC48" s="38" t="str">
        <f>IF(BC36&gt;0,"ผลเกินดุล",IF(BC36=0,"ผลสมดุล","ผลขาดดุล"))</f>
        <v>ผลเกินดุล</v>
      </c>
      <c r="BH48" s="38" t="str">
        <f>IF(BH36&gt;0,"เกินดุล",IF(BH36=0,"สมดุล","ขาดดุล"))</f>
        <v>เกินดุล</v>
      </c>
      <c r="BI48" s="9"/>
      <c r="BJ48" s="89" t="str">
        <f>IF(BJ36&gt;0,"ผลเกินดุล",IF(BJ36=0,"ผลสมดุล","ผลขาดดุล"))</f>
        <v>ผลขาดดุล</v>
      </c>
      <c r="BO48" s="38" t="str">
        <f>IF(BO36&gt;0,"เกินดุล",IF(BO36=0,"สมดุล","ขาดดุล"))</f>
        <v>เกินดุล</v>
      </c>
      <c r="BP48" s="9"/>
      <c r="BQ48" s="38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38" t="str">
        <f>IF(BX36&gt;0,"ผลเกินดุล",IF(BX36=0,"ผลสมดุล","ผลขาดดุล"))</f>
        <v>ผลเกินดุล</v>
      </c>
      <c r="CC48" s="38" t="str">
        <f>IF(CC36&gt;0,"เกินดุล",IF(CC36=0,"สมดุล","ขาดดุล"))</f>
        <v>เกินดุล</v>
      </c>
      <c r="CD48" s="9"/>
      <c r="CE48" s="38" t="str">
        <f>IF(CE36&gt;0,"ผลเกินดุล",IF(CE36=0,"ผลสมดุล","ผลขาดดุล"))</f>
        <v>ผลเกินดุล</v>
      </c>
      <c r="CJ48" s="38" t="str">
        <f>IF(CJ36&gt;0,"เกินดุล",IF(CJ36=0,"สมดุล","ขาดดุล"))</f>
        <v>เกินดุล</v>
      </c>
      <c r="CK48" s="9"/>
      <c r="CL48" s="89" t="str">
        <f>IF(CL36&gt;0,"ผลเกินดุล",IF(CL36=0,"ผลสมดุล","ผลขาดดุล"))</f>
        <v>ผลขาดดุล</v>
      </c>
      <c r="CQ48" s="38" t="str">
        <f>IF(CQ36&gt;0,"เกินดุล",IF(CQ36=0,"สมดุล","ขาดดุล"))</f>
        <v>เกินดุล</v>
      </c>
      <c r="CR48" s="9"/>
      <c r="CS48" s="89" t="str">
        <f>IF(CS36&gt;0,"ผลเกินดุล",IF(CS36=0,"ผลสมดุล","ผลขาดดุล"))</f>
        <v>ผลขาดดุล</v>
      </c>
      <c r="CX48" s="38" t="str">
        <f>IF(CX36&gt;0,"เกินดุล",IF(CX36=0,"สมดุล","ขาดดุล"))</f>
        <v>เกินดุล</v>
      </c>
      <c r="CY48" s="9"/>
      <c r="CZ48" s="89" t="str">
        <f>IF(CZ36&gt;0,"ผลเกินดุล",IF(CZ36=0,"ผลสมดุล","ผลขาดดุล"))</f>
        <v>ผลขาดดุล</v>
      </c>
      <c r="DE48" s="38" t="str">
        <f>IF(DE36&gt;0,"เกินดุล",IF(DE36=0,"สมดุล","ขาดดุล"))</f>
        <v>เกินดุล</v>
      </c>
      <c r="DF48" s="9"/>
      <c r="DG48" s="89" t="str">
        <f>IF(DG36&gt;0,"ผลเกินดุล",IF(DG36=0,"ผลสมดุล","ผลขาดดุล"))</f>
        <v>ผลขาดดุล</v>
      </c>
    </row>
    <row r="49" spans="4:114" x14ac:dyDescent="0.2">
      <c r="D49" s="38" t="str">
        <f>IF(D36&gt;0,"เกินดุล",IF(D36=0,"สมดุล","ขาดดุล"))</f>
        <v>เกินดุล</v>
      </c>
      <c r="F49" s="38" t="str">
        <f>IF(F36&gt;0,"ผลเกินดุล",IF(F36=0,"ผลสมดุล","ผลขาดดุล"))</f>
        <v>ผลเกินดุล</v>
      </c>
    </row>
    <row r="51" spans="4:114" x14ac:dyDescent="0.2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 x14ac:dyDescent="0.2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 x14ac:dyDescent="0.2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 x14ac:dyDescent="0.2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 x14ac:dyDescent="0.2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 x14ac:dyDescent="0.2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 x14ac:dyDescent="0.2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 x14ac:dyDescent="0.2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 x14ac:dyDescent="0.2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 x14ac:dyDescent="0.2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 x14ac:dyDescent="0.2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 x14ac:dyDescent="0.2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 x14ac:dyDescent="0.2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 x14ac:dyDescent="0.2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 x14ac:dyDescent="0.2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 x14ac:dyDescent="0.2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 x14ac:dyDescent="0.2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XFD41">
    <cfRule type="cellIs" dxfId="67" priority="35" stopIfTrue="1" operator="lessThan">
      <formula>0</formula>
    </cfRule>
  </conditionalFormatting>
  <conditionalFormatting sqref="C40">
    <cfRule type="cellIs" dxfId="66" priority="793" stopIfTrue="1" operator="lessThan">
      <formula>0</formula>
    </cfRule>
  </conditionalFormatting>
  <conditionalFormatting sqref="C42:DQ42">
    <cfRule type="cellIs" dxfId="65" priority="34" operator="lessThan">
      <formula>0</formula>
    </cfRule>
  </conditionalFormatting>
  <conditionalFormatting sqref="C43:DQ43">
    <cfRule type="cellIs" dxfId="64" priority="828" stopIfTrue="1" operator="lessThan">
      <formula>0</formula>
    </cfRule>
  </conditionalFormatting>
  <conditionalFormatting sqref="E1:H16">
    <cfRule type="cellIs" dxfId="63" priority="819" stopIfTrue="1" operator="lessThan">
      <formula>0</formula>
    </cfRule>
  </conditionalFormatting>
  <conditionalFormatting sqref="G17:H17">
    <cfRule type="cellIs" dxfId="62" priority="814" stopIfTrue="1" operator="lessThan">
      <formula>0</formula>
    </cfRule>
  </conditionalFormatting>
  <conditionalFormatting sqref="G33:H33">
    <cfRule type="cellIs" dxfId="61" priority="282" stopIfTrue="1" operator="lessThan">
      <formula>0</formula>
    </cfRule>
  </conditionalFormatting>
  <conditionalFormatting sqref="H34:H35 E36:H36 E37 G37:H37">
    <cfRule type="cellIs" dxfId="60" priority="812" stopIfTrue="1" operator="lessThan">
      <formula>0</formula>
    </cfRule>
  </conditionalFormatting>
  <conditionalFormatting sqref="L37 N37:O37">
    <cfRule type="cellIs" dxfId="59" priority="811" stopIfTrue="1" operator="lessThan">
      <formula>0</formula>
    </cfRule>
  </conditionalFormatting>
  <conditionalFormatting sqref="L48">
    <cfRule type="cellIs" dxfId="58" priority="784" stopIfTrue="1" operator="lessThan">
      <formula>0</formula>
    </cfRule>
  </conditionalFormatting>
  <conditionalFormatting sqref="L1:O16">
    <cfRule type="cellIs" dxfId="57" priority="1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6" priority="787" stopIfTrue="1" operator="lessThan">
      <formula>0</formula>
    </cfRule>
  </conditionalFormatting>
  <conditionalFormatting sqref="N33:O33">
    <cfRule type="cellIs" dxfId="55" priority="281" stopIfTrue="1" operator="lessThan">
      <formula>0</formula>
    </cfRule>
  </conditionalFormatting>
  <conditionalFormatting sqref="S37 U37:V37">
    <cfRule type="cellIs" dxfId="54" priority="810" stopIfTrue="1" operator="lessThan">
      <formula>0</formula>
    </cfRule>
  </conditionalFormatting>
  <conditionalFormatting sqref="S48">
    <cfRule type="cellIs" dxfId="53" priority="783" stopIfTrue="1" operator="lessThan">
      <formula>0</formula>
    </cfRule>
  </conditionalFormatting>
  <conditionalFormatting sqref="S1:V16">
    <cfRule type="cellIs" dxfId="52" priority="15" stopIfTrue="1" operator="lessThan">
      <formula>0</formula>
    </cfRule>
  </conditionalFormatting>
  <conditionalFormatting sqref="U33:V33">
    <cfRule type="cellIs" dxfId="51" priority="280" stopIfTrue="1" operator="lessThan">
      <formula>0</formula>
    </cfRule>
  </conditionalFormatting>
  <conditionalFormatting sqref="Z37 AB37:AC37">
    <cfRule type="cellIs" dxfId="50" priority="809" stopIfTrue="1" operator="lessThan">
      <formula>0</formula>
    </cfRule>
  </conditionalFormatting>
  <conditionalFormatting sqref="Z48">
    <cfRule type="cellIs" dxfId="49" priority="782" stopIfTrue="1" operator="lessThan">
      <formula>0</formula>
    </cfRule>
  </conditionalFormatting>
  <conditionalFormatting sqref="Z1:AC14">
    <cfRule type="cellIs" dxfId="48" priority="14" stopIfTrue="1" operator="lessThan">
      <formula>0</formula>
    </cfRule>
  </conditionalFormatting>
  <conditionalFormatting sqref="AB33:AC33">
    <cfRule type="cellIs" dxfId="47" priority="279" stopIfTrue="1" operator="lessThan">
      <formula>0</formula>
    </cfRule>
  </conditionalFormatting>
  <conditionalFormatting sqref="AG37 AI37:AJ37">
    <cfRule type="cellIs" dxfId="46" priority="808" stopIfTrue="1" operator="lessThan">
      <formula>0</formula>
    </cfRule>
  </conditionalFormatting>
  <conditionalFormatting sqref="AG48">
    <cfRule type="cellIs" dxfId="45" priority="781" stopIfTrue="1" operator="lessThan">
      <formula>0</formula>
    </cfRule>
  </conditionalFormatting>
  <conditionalFormatting sqref="AG4:AJ4">
    <cfRule type="cellIs" dxfId="44" priority="13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43" priority="874" stopIfTrue="1" operator="lessThan">
      <formula>0</formula>
    </cfRule>
  </conditionalFormatting>
  <conditionalFormatting sqref="AG18:DQ32">
    <cfRule type="cellIs" dxfId="42" priority="17" stopIfTrue="1" operator="lessThan">
      <formula>0</formula>
    </cfRule>
  </conditionalFormatting>
  <conditionalFormatting sqref="AI33:AJ33">
    <cfRule type="cellIs" dxfId="41" priority="278" stopIfTrue="1" operator="lessThan">
      <formula>0</formula>
    </cfRule>
  </conditionalFormatting>
  <conditionalFormatting sqref="AN37 AP37:AQ37">
    <cfRule type="cellIs" dxfId="40" priority="807" stopIfTrue="1" operator="lessThan">
      <formula>0</formula>
    </cfRule>
  </conditionalFormatting>
  <conditionalFormatting sqref="AN48">
    <cfRule type="cellIs" dxfId="39" priority="780" stopIfTrue="1" operator="lessThan">
      <formula>0</formula>
    </cfRule>
  </conditionalFormatting>
  <conditionalFormatting sqref="AN4:AQ4">
    <cfRule type="cellIs" dxfId="38" priority="12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37" priority="766" stopIfTrue="1" operator="lessThan">
      <formula>0</formula>
    </cfRule>
  </conditionalFormatting>
  <conditionalFormatting sqref="AU37 AW37:AX37">
    <cfRule type="cellIs" dxfId="36" priority="806" stopIfTrue="1" operator="lessThan">
      <formula>0</formula>
    </cfRule>
  </conditionalFormatting>
  <conditionalFormatting sqref="AU48">
    <cfRule type="cellIs" dxfId="35" priority="779" stopIfTrue="1" operator="lessThan">
      <formula>0</formula>
    </cfRule>
  </conditionalFormatting>
  <conditionalFormatting sqref="AU4:AX4">
    <cfRule type="cellIs" dxfId="34" priority="11" stopIfTrue="1" operator="lessThan">
      <formula>0</formula>
    </cfRule>
  </conditionalFormatting>
  <conditionalFormatting sqref="BB37 BD37:BE37">
    <cfRule type="cellIs" dxfId="33" priority="805" stopIfTrue="1" operator="lessThan">
      <formula>0</formula>
    </cfRule>
  </conditionalFormatting>
  <conditionalFormatting sqref="BB48">
    <cfRule type="cellIs" dxfId="32" priority="778" stopIfTrue="1" operator="lessThan">
      <formula>0</formula>
    </cfRule>
  </conditionalFormatting>
  <conditionalFormatting sqref="BB4:BE4">
    <cfRule type="cellIs" dxfId="31" priority="10" stopIfTrue="1" operator="lessThan">
      <formula>0</formula>
    </cfRule>
  </conditionalFormatting>
  <conditionalFormatting sqref="BI37 BK37:BL37">
    <cfRule type="cellIs" dxfId="30" priority="804" stopIfTrue="1" operator="lessThan">
      <formula>0</formula>
    </cfRule>
  </conditionalFormatting>
  <conditionalFormatting sqref="BI48">
    <cfRule type="cellIs" dxfId="29" priority="777" stopIfTrue="1" operator="lessThan">
      <formula>0</formula>
    </cfRule>
  </conditionalFormatting>
  <conditionalFormatting sqref="BI4:BL4">
    <cfRule type="cellIs" dxfId="28" priority="9" stopIfTrue="1" operator="lessThan">
      <formula>0</formula>
    </cfRule>
  </conditionalFormatting>
  <conditionalFormatting sqref="BP37 BR37:BS37">
    <cfRule type="cellIs" dxfId="27" priority="803" stopIfTrue="1" operator="lessThan">
      <formula>0</formula>
    </cfRule>
  </conditionalFormatting>
  <conditionalFormatting sqref="BP48">
    <cfRule type="cellIs" dxfId="26" priority="776" stopIfTrue="1" operator="lessThan">
      <formula>0</formula>
    </cfRule>
  </conditionalFormatting>
  <conditionalFormatting sqref="BP4:BS4">
    <cfRule type="cellIs" dxfId="25" priority="8" stopIfTrue="1" operator="lessThan">
      <formula>0</formula>
    </cfRule>
  </conditionalFormatting>
  <conditionalFormatting sqref="BW37 BY37:BZ37">
    <cfRule type="cellIs" dxfId="24" priority="802" stopIfTrue="1" operator="lessThan">
      <formula>0</formula>
    </cfRule>
  </conditionalFormatting>
  <conditionalFormatting sqref="BW48">
    <cfRule type="cellIs" dxfId="23" priority="775" stopIfTrue="1" operator="lessThan">
      <formula>0</formula>
    </cfRule>
  </conditionalFormatting>
  <conditionalFormatting sqref="BW4:BZ4">
    <cfRule type="cellIs" dxfId="22" priority="7" stopIfTrue="1" operator="lessThan">
      <formula>0</formula>
    </cfRule>
  </conditionalFormatting>
  <conditionalFormatting sqref="CD37 CF37:CG37">
    <cfRule type="cellIs" dxfId="21" priority="801" stopIfTrue="1" operator="lessThan">
      <formula>0</formula>
    </cfRule>
  </conditionalFormatting>
  <conditionalFormatting sqref="CD48">
    <cfRule type="cellIs" dxfId="20" priority="774" stopIfTrue="1" operator="lessThan">
      <formula>0</formula>
    </cfRule>
  </conditionalFormatting>
  <conditionalFormatting sqref="CD4:CG4">
    <cfRule type="cellIs" dxfId="19" priority="6" stopIfTrue="1" operator="lessThan">
      <formula>0</formula>
    </cfRule>
  </conditionalFormatting>
  <conditionalFormatting sqref="CK37 CM37:CN37">
    <cfRule type="cellIs" dxfId="18" priority="800" stopIfTrue="1" operator="lessThan">
      <formula>0</formula>
    </cfRule>
  </conditionalFormatting>
  <conditionalFormatting sqref="CK48">
    <cfRule type="cellIs" dxfId="17" priority="773" stopIfTrue="1" operator="lessThan">
      <formula>0</formula>
    </cfRule>
  </conditionalFormatting>
  <conditionalFormatting sqref="CK4:CN4">
    <cfRule type="cellIs" dxfId="16" priority="5" stopIfTrue="1" operator="lessThan">
      <formula>0</formula>
    </cfRule>
  </conditionalFormatting>
  <conditionalFormatting sqref="CR37 CT37:CU37">
    <cfRule type="cellIs" dxfId="15" priority="799" stopIfTrue="1" operator="lessThan">
      <formula>0</formula>
    </cfRule>
  </conditionalFormatting>
  <conditionalFormatting sqref="CR48">
    <cfRule type="cellIs" dxfId="14" priority="772" stopIfTrue="1" operator="lessThan">
      <formula>0</formula>
    </cfRule>
  </conditionalFormatting>
  <conditionalFormatting sqref="CR4:CU4">
    <cfRule type="cellIs" dxfId="13" priority="4" stopIfTrue="1" operator="lessThan">
      <formula>0</formula>
    </cfRule>
  </conditionalFormatting>
  <conditionalFormatting sqref="CY37 DA37:DB37">
    <cfRule type="cellIs" dxfId="12" priority="798" stopIfTrue="1" operator="lessThan">
      <formula>0</formula>
    </cfRule>
  </conditionalFormatting>
  <conditionalFormatting sqref="CY48">
    <cfRule type="cellIs" dxfId="11" priority="771" stopIfTrue="1" operator="lessThan">
      <formula>0</formula>
    </cfRule>
  </conditionalFormatting>
  <conditionalFormatting sqref="CY4:DB4">
    <cfRule type="cellIs" dxfId="10" priority="3" stopIfTrue="1" operator="lessThan">
      <formula>0</formula>
    </cfRule>
  </conditionalFormatting>
  <conditionalFormatting sqref="DF37 DH37:DI37">
    <cfRule type="cellIs" dxfId="9" priority="797" stopIfTrue="1" operator="lessThan">
      <formula>0</formula>
    </cfRule>
  </conditionalFormatting>
  <conditionalFormatting sqref="DF48">
    <cfRule type="cellIs" dxfId="8" priority="770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K38:DK40 DM38:DQ40">
    <cfRule type="cellIs" dxfId="6" priority="857" stopIfTrue="1" operator="lessThan">
      <formula>0</formula>
    </cfRule>
  </conditionalFormatting>
  <conditionalFormatting sqref="DK5:DQ16">
    <cfRule type="cellIs" dxfId="5" priority="37" stopIfTrue="1" operator="lessThan">
      <formula>0</formula>
    </cfRule>
  </conditionalFormatting>
  <conditionalFormatting sqref="DM37 DO37:DP37">
    <cfRule type="cellIs" dxfId="4" priority="796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conditionalFormatting sqref="DO17:DP17">
    <cfRule type="cellIs" dxfId="2" priority="786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M18" sqref="M18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 x14ac:dyDescent="0.4">
      <c r="A1" s="104" t="s">
        <v>2875</v>
      </c>
      <c r="B1" s="104"/>
      <c r="C1" s="104"/>
      <c r="D1" s="104"/>
      <c r="E1" s="104"/>
      <c r="G1" s="105" t="s">
        <v>2878</v>
      </c>
      <c r="H1" s="106"/>
      <c r="I1" s="106"/>
      <c r="J1" s="106"/>
      <c r="K1" s="106"/>
      <c r="L1" s="106"/>
      <c r="M1" s="107"/>
    </row>
    <row r="2" spans="1:17" ht="29.25" customHeight="1" x14ac:dyDescent="0.2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108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 x14ac:dyDescent="0.25">
      <c r="A3" s="43"/>
      <c r="B3" s="41"/>
      <c r="C3" s="41" t="s">
        <v>2858</v>
      </c>
      <c r="D3" s="41" t="s">
        <v>2860</v>
      </c>
      <c r="E3" s="41"/>
      <c r="G3" s="109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 x14ac:dyDescent="0.25">
      <c r="A4" s="44" t="s">
        <v>16</v>
      </c>
      <c r="B4" s="45">
        <f>+'Planfin_มี.ค.66'!D34</f>
        <v>1596535000</v>
      </c>
      <c r="C4" s="45">
        <f>+'Planfin_มี.ค.66'!D35</f>
        <v>1518037000</v>
      </c>
      <c r="D4" s="45">
        <f>+'Planfin_มี.ค.66'!D36</f>
        <v>78498000</v>
      </c>
      <c r="E4" s="39" t="str">
        <f>+'Planfin_มี.ค.66'!D37</f>
        <v>เกินดุล</v>
      </c>
      <c r="F4" s="70"/>
      <c r="G4" s="71" t="s">
        <v>16</v>
      </c>
      <c r="H4" s="74">
        <f>+'Planfin_มี.ค.66'!D34</f>
        <v>1596535000</v>
      </c>
      <c r="I4" s="74">
        <f>+'Planfin_มี.ค.66'!D35</f>
        <v>1518037000</v>
      </c>
      <c r="J4" s="77">
        <f>+'Planfin_มี.ค.66'!F34</f>
        <v>823184521.21000016</v>
      </c>
      <c r="K4" s="77">
        <f>+'Planfin_มี.ค.66'!F35</f>
        <v>774672789.2700001</v>
      </c>
      <c r="L4" s="77">
        <f>+'Planfin_มี.ค.66'!F36</f>
        <v>48511731.940000057</v>
      </c>
      <c r="M4" s="80" t="str">
        <f>+'Planfin_มี.ค.66'!F37</f>
        <v>ผลเกินดุล</v>
      </c>
    </row>
    <row r="5" spans="1:17" ht="25.5" customHeight="1" thickBot="1" x14ac:dyDescent="0.25">
      <c r="A5" s="44" t="s">
        <v>300</v>
      </c>
      <c r="B5" s="45">
        <f>+'Planfin_มี.ค.66'!K34</f>
        <v>498126000</v>
      </c>
      <c r="C5" s="45">
        <f>+'Planfin_มี.ค.66'!K35</f>
        <v>469183700</v>
      </c>
      <c r="D5" s="45">
        <f>+'Planfin_มี.ค.66'!K36</f>
        <v>28942300</v>
      </c>
      <c r="E5" s="39" t="str">
        <f>+'Planfin_มี.ค.66'!K37</f>
        <v>เกินดุล</v>
      </c>
      <c r="G5" s="72" t="s">
        <v>300</v>
      </c>
      <c r="H5" s="75">
        <f>+'Planfin_มี.ค.66'!K34</f>
        <v>498126000</v>
      </c>
      <c r="I5" s="75">
        <f>+'Planfin_มี.ค.66'!K35</f>
        <v>469183700</v>
      </c>
      <c r="J5" s="78">
        <f>+'Planfin_มี.ค.66'!M34</f>
        <v>287467761.72000003</v>
      </c>
      <c r="K5" s="78">
        <f>+'Planfin_มี.ค.66'!M35</f>
        <v>247219852.85999995</v>
      </c>
      <c r="L5" s="78">
        <f>+'Planfin_มี.ค.66'!M36</f>
        <v>40247908.860000074</v>
      </c>
      <c r="M5" s="81" t="str">
        <f>+'Planfin_มี.ค.66'!M37</f>
        <v>ผลเกินดุล</v>
      </c>
    </row>
    <row r="6" spans="1:17" ht="25.5" customHeight="1" thickBot="1" x14ac:dyDescent="0.25">
      <c r="A6" s="44" t="s">
        <v>462</v>
      </c>
      <c r="B6" s="45">
        <f>+'Planfin_มี.ค.66'!R34</f>
        <v>155307393.93000001</v>
      </c>
      <c r="C6" s="45">
        <f>+'Planfin_มี.ค.66'!R35</f>
        <v>136155835.27000001</v>
      </c>
      <c r="D6" s="45">
        <f>+'Planfin_มี.ค.66'!R36</f>
        <v>19151558.659999996</v>
      </c>
      <c r="E6" s="39" t="str">
        <f>+'Planfin_มี.ค.66'!R37</f>
        <v>เกินดุล</v>
      </c>
      <c r="G6" s="72" t="s">
        <v>462</v>
      </c>
      <c r="H6" s="75">
        <f>+'Planfin_มี.ค.66'!R34</f>
        <v>155307393.93000001</v>
      </c>
      <c r="I6" s="75">
        <f>+'Planfin_มี.ค.66'!R35</f>
        <v>136155835.27000001</v>
      </c>
      <c r="J6" s="78">
        <f>+'Planfin_มี.ค.66'!T34</f>
        <v>62413990.810000002</v>
      </c>
      <c r="K6" s="78">
        <f>+'Planfin_มี.ค.66'!T35</f>
        <v>61779536.960000001</v>
      </c>
      <c r="L6" s="78">
        <f>+'Planfin_มี.ค.66'!T36</f>
        <v>634453.85000000149</v>
      </c>
      <c r="M6" s="81" t="str">
        <f>+'Planfin_มี.ค.66'!T37</f>
        <v>ผลเกินดุล</v>
      </c>
    </row>
    <row r="7" spans="1:17" ht="25.5" customHeight="1" thickBot="1" x14ac:dyDescent="0.25">
      <c r="A7" s="44" t="s">
        <v>2862</v>
      </c>
      <c r="B7" s="45">
        <f>+'Planfin_มี.ค.66'!Y34</f>
        <v>97688499.599999994</v>
      </c>
      <c r="C7" s="45">
        <f>+'Planfin_มี.ค.66'!Y35</f>
        <v>91971542.219999999</v>
      </c>
      <c r="D7" s="45">
        <f>+'Planfin_มี.ค.66'!Y36</f>
        <v>5716957.3799999952</v>
      </c>
      <c r="E7" s="39" t="str">
        <f>+'Planfin_มี.ค.66'!Y37</f>
        <v>เกินดุล</v>
      </c>
      <c r="G7" s="72" t="s">
        <v>2862</v>
      </c>
      <c r="H7" s="75">
        <f>+'Planfin_มี.ค.66'!Y34</f>
        <v>97688499.599999994</v>
      </c>
      <c r="I7" s="75">
        <f>+'Planfin_มี.ค.66'!Y35</f>
        <v>91971542.219999999</v>
      </c>
      <c r="J7" s="78">
        <f>+'Planfin_มี.ค.66'!AA34</f>
        <v>47917310.850000001</v>
      </c>
      <c r="K7" s="78">
        <f>+'Planfin_มี.ค.66'!AA35</f>
        <v>48553223.940000005</v>
      </c>
      <c r="L7" s="78">
        <f>+'Planfin_มี.ค.66'!AA36</f>
        <v>-635913.09000000358</v>
      </c>
      <c r="M7" s="81" t="str">
        <f>+'Planfin_มี.ค.66'!AA37</f>
        <v>ผลขาดดุล</v>
      </c>
    </row>
    <row r="8" spans="1:17" ht="25.5" customHeight="1" thickBot="1" x14ac:dyDescent="0.25">
      <c r="A8" s="44" t="s">
        <v>1613</v>
      </c>
      <c r="B8" s="45">
        <f>+'Planfin_มี.ค.66'!AF34</f>
        <v>100001165.19999999</v>
      </c>
      <c r="C8" s="45">
        <f>+'Planfin_มี.ค.66'!AF35</f>
        <v>96170527.829999998</v>
      </c>
      <c r="D8" s="45">
        <f>+'Planfin_มี.ค.66'!AF36</f>
        <v>3830637.3699999899</v>
      </c>
      <c r="E8" s="39" t="str">
        <f>+'Planfin_มี.ค.66'!AF37</f>
        <v>เกินดุล</v>
      </c>
      <c r="G8" s="72" t="s">
        <v>1613</v>
      </c>
      <c r="H8" s="75">
        <f>+'Planfin_มี.ค.66'!AF34</f>
        <v>100001165.19999999</v>
      </c>
      <c r="I8" s="75">
        <f>+'Planfin_มี.ค.66'!AF35</f>
        <v>96170527.829999998</v>
      </c>
      <c r="J8" s="78">
        <f>+'Planfin_มี.ค.66'!AH34</f>
        <v>50717210.769999996</v>
      </c>
      <c r="K8" s="78">
        <f>+'Planfin_มี.ค.66'!AH35</f>
        <v>54295714.75</v>
      </c>
      <c r="L8" s="78">
        <f>+'Planfin_มี.ค.66'!AH36</f>
        <v>-3578503.9800000042</v>
      </c>
      <c r="M8" s="90" t="str">
        <f>+'Planfin_มี.ค.66'!AH37</f>
        <v>ผลขาดดุล</v>
      </c>
      <c r="Q8" s="18"/>
    </row>
    <row r="9" spans="1:17" ht="25.5" customHeight="1" thickBot="1" x14ac:dyDescent="0.25">
      <c r="A9" s="44" t="s">
        <v>468</v>
      </c>
      <c r="B9" s="45">
        <f>+'Planfin_มี.ค.66'!AM34</f>
        <v>82740600</v>
      </c>
      <c r="C9" s="45">
        <f>+'Planfin_มี.ค.66'!AM35</f>
        <v>81430100</v>
      </c>
      <c r="D9" s="45">
        <f>+'Planfin_มี.ค.66'!AM36</f>
        <v>1310500</v>
      </c>
      <c r="E9" s="39" t="str">
        <f>+'Planfin_มี.ค.66'!AM37</f>
        <v>เกินดุล</v>
      </c>
      <c r="G9" s="72" t="s">
        <v>468</v>
      </c>
      <c r="H9" s="75">
        <f>+'Planfin_มี.ค.66'!AM34</f>
        <v>82740600</v>
      </c>
      <c r="I9" s="75">
        <f>+'Planfin_มี.ค.66'!AM35</f>
        <v>81430100</v>
      </c>
      <c r="J9" s="78">
        <f>+'Planfin_มี.ค.66'!AO34</f>
        <v>36128157.650000006</v>
      </c>
      <c r="K9" s="78">
        <f>+'Planfin_มี.ค.66'!AO35</f>
        <v>40374948.439999998</v>
      </c>
      <c r="L9" s="78">
        <f>+'Planfin_มี.ค.66'!AO36</f>
        <v>-4246790.7899999917</v>
      </c>
      <c r="M9" s="90" t="str">
        <f>+'Planfin_มี.ค.66'!AO37</f>
        <v>ผลขาดดุล</v>
      </c>
    </row>
    <row r="10" spans="1:17" ht="25.5" customHeight="1" thickBot="1" x14ac:dyDescent="0.25">
      <c r="A10" s="44" t="s">
        <v>470</v>
      </c>
      <c r="B10" s="45">
        <f>+'Planfin_มี.ค.66'!AT34</f>
        <v>281200000</v>
      </c>
      <c r="C10" s="45">
        <f>+'Planfin_มี.ค.66'!AT35</f>
        <v>270824996.32999998</v>
      </c>
      <c r="D10" s="45">
        <f>+'Planfin_มี.ค.66'!AT36</f>
        <v>10375003.670000017</v>
      </c>
      <c r="E10" s="39" t="str">
        <f>+'Planfin_มี.ค.66'!AT37</f>
        <v>เกินดุล</v>
      </c>
      <c r="G10" s="72" t="s">
        <v>470</v>
      </c>
      <c r="H10" s="75">
        <f>+'Planfin_มี.ค.66'!AT34</f>
        <v>281200000</v>
      </c>
      <c r="I10" s="75">
        <f>+'Planfin_มี.ค.66'!AT35</f>
        <v>270824996.32999998</v>
      </c>
      <c r="J10" s="78">
        <f>+'Planfin_มี.ค.66'!AV34</f>
        <v>157085438.15999997</v>
      </c>
      <c r="K10" s="78">
        <f>+'Planfin_มี.ค.66'!AV35</f>
        <v>144647944.87000003</v>
      </c>
      <c r="L10" s="78">
        <f>+'Planfin_มี.ค.66'!AV36</f>
        <v>12437493.289999932</v>
      </c>
      <c r="M10" s="83" t="str">
        <f>+'Planfin_มี.ค.66'!AV37</f>
        <v>ผลเกินดุล</v>
      </c>
    </row>
    <row r="11" spans="1:17" ht="25.5" customHeight="1" thickBot="1" x14ac:dyDescent="0.25">
      <c r="A11" s="44" t="s">
        <v>472</v>
      </c>
      <c r="B11" s="45">
        <f>+'Planfin_มี.ค.66'!BA34</f>
        <v>85961961.5</v>
      </c>
      <c r="C11" s="45">
        <f>+'Planfin_มี.ค.66'!BA35</f>
        <v>82453287.099999994</v>
      </c>
      <c r="D11" s="45">
        <f>+'Planfin_มี.ค.66'!BA36</f>
        <v>3508674.400000006</v>
      </c>
      <c r="E11" s="39" t="str">
        <f>+'Planfin_มี.ค.66'!BA37</f>
        <v>เกินดุล</v>
      </c>
      <c r="G11" s="72" t="s">
        <v>472</v>
      </c>
      <c r="H11" s="75">
        <f>+'Planfin_มี.ค.66'!BA34</f>
        <v>85961961.5</v>
      </c>
      <c r="I11" s="75">
        <f>+'Planfin_มี.ค.66'!BA35</f>
        <v>82453287.099999994</v>
      </c>
      <c r="J11" s="78">
        <f>+'Planfin_มี.ค.66'!BC34</f>
        <v>53449452.170000002</v>
      </c>
      <c r="K11" s="78">
        <f>+'Planfin_มี.ค.66'!BC35</f>
        <v>47930447.859999999</v>
      </c>
      <c r="L11" s="78">
        <f>+'Planfin_มี.ค.66'!BC36</f>
        <v>5519004.3100000024</v>
      </c>
      <c r="M11" s="81" t="str">
        <f>+'Planfin_มี.ค.66'!BC37</f>
        <v>ผลเกินดุล</v>
      </c>
    </row>
    <row r="12" spans="1:17" ht="25.5" customHeight="1" thickBot="1" x14ac:dyDescent="0.25">
      <c r="A12" s="44" t="s">
        <v>474</v>
      </c>
      <c r="B12" s="45">
        <f>+'Planfin_มี.ค.66'!BH34</f>
        <v>114671018.76000001</v>
      </c>
      <c r="C12" s="45">
        <f>+'Planfin_มี.ค.66'!BH35</f>
        <v>107562804.11</v>
      </c>
      <c r="D12" s="45">
        <f>+'Planfin_มี.ค.66'!BH36</f>
        <v>7108214.650000006</v>
      </c>
      <c r="E12" s="39" t="str">
        <f>+'Planfin_มี.ค.66'!BH37</f>
        <v>เกินดุล</v>
      </c>
      <c r="G12" s="72" t="s">
        <v>474</v>
      </c>
      <c r="H12" s="75">
        <f>+'Planfin_มี.ค.66'!BH34</f>
        <v>114671018.76000001</v>
      </c>
      <c r="I12" s="75">
        <f>+'Planfin_มี.ค.66'!BH35</f>
        <v>107562804.11</v>
      </c>
      <c r="J12" s="78">
        <f>+'Planfin_มี.ค.66'!BJ34</f>
        <v>49701865.999999993</v>
      </c>
      <c r="K12" s="78">
        <f>+'Planfin_มี.ค.66'!BJ35</f>
        <v>54296959.18</v>
      </c>
      <c r="L12" s="78">
        <f>+'Planfin_มี.ค.66'!BJ36</f>
        <v>-4595093.1800000072</v>
      </c>
      <c r="M12" s="90" t="str">
        <f>+'Planfin_มี.ค.66'!BJ37</f>
        <v>ผลขาดดุล</v>
      </c>
    </row>
    <row r="13" spans="1:17" ht="25.5" customHeight="1" thickBot="1" x14ac:dyDescent="0.25">
      <c r="A13" s="44" t="s">
        <v>476</v>
      </c>
      <c r="B13" s="45">
        <f>+'Planfin_มี.ค.66'!BO34</f>
        <v>112681000</v>
      </c>
      <c r="C13" s="45">
        <f>+'Planfin_มี.ค.66'!BO35</f>
        <v>103548531.34</v>
      </c>
      <c r="D13" s="45">
        <f>+'Planfin_มี.ค.66'!BO36</f>
        <v>9132468.6599999964</v>
      </c>
      <c r="E13" s="39" t="str">
        <f>+'Planfin_มี.ค.66'!BO37</f>
        <v>เกินดุล</v>
      </c>
      <c r="G13" s="72" t="s">
        <v>476</v>
      </c>
      <c r="H13" s="75">
        <f>+'Planfin_มี.ค.66'!BO34</f>
        <v>112681000</v>
      </c>
      <c r="I13" s="75">
        <f>+'Planfin_มี.ค.66'!BO35</f>
        <v>103548531.34</v>
      </c>
      <c r="J13" s="78">
        <f>+'Planfin_มี.ค.66'!BQ34</f>
        <v>55643945.350000001</v>
      </c>
      <c r="K13" s="78">
        <f>+'Planfin_มี.ค.66'!BQ35</f>
        <v>47322841.439999998</v>
      </c>
      <c r="L13" s="78">
        <f>+'Planfin_มี.ค.66'!BQ36</f>
        <v>8321103.9100000039</v>
      </c>
      <c r="M13" s="83" t="str">
        <f>+'Planfin_มี.ค.66'!BQ37</f>
        <v>ผลเกินดุล</v>
      </c>
    </row>
    <row r="14" spans="1:17" ht="25.5" customHeight="1" thickBot="1" x14ac:dyDescent="0.25">
      <c r="A14" s="44" t="s">
        <v>478</v>
      </c>
      <c r="B14" s="45">
        <f>+'Planfin_มี.ค.66'!BV34</f>
        <v>92400246</v>
      </c>
      <c r="C14" s="45">
        <f>+'Planfin_มี.ค.66'!BV35</f>
        <v>92199666</v>
      </c>
      <c r="D14" s="45">
        <f>+'Planfin_มี.ค.66'!BV36</f>
        <v>200580</v>
      </c>
      <c r="E14" s="39" t="str">
        <f>+'Planfin_มี.ค.66'!BV37</f>
        <v>เกินดุล</v>
      </c>
      <c r="G14" s="72" t="s">
        <v>478</v>
      </c>
      <c r="H14" s="75">
        <f>+'Planfin_มี.ค.66'!BV34</f>
        <v>92400246</v>
      </c>
      <c r="I14" s="75">
        <f>+'Planfin_มี.ค.66'!BV35</f>
        <v>92199666</v>
      </c>
      <c r="J14" s="78">
        <f>+'Planfin_มี.ค.66'!BX34</f>
        <v>58399164.590000004</v>
      </c>
      <c r="K14" s="78">
        <f>+'Planfin_มี.ค.66'!BX35</f>
        <v>56721654.969999999</v>
      </c>
      <c r="L14" s="78">
        <f>+'Planfin_มี.ค.66'!BX36</f>
        <v>1677509.6200000048</v>
      </c>
      <c r="M14" s="83" t="str">
        <f>+'Planfin_มี.ค.66'!BX37</f>
        <v>ผลเกินดุล</v>
      </c>
    </row>
    <row r="15" spans="1:17" ht="25.5" customHeight="1" thickBot="1" x14ac:dyDescent="0.25">
      <c r="A15" s="44" t="s">
        <v>480</v>
      </c>
      <c r="B15" s="45">
        <f>+'Planfin_มี.ค.66'!CC34</f>
        <v>218689446.20000002</v>
      </c>
      <c r="C15" s="45">
        <f>+'Planfin_มี.ค.66'!CC35</f>
        <v>180106427.49999997</v>
      </c>
      <c r="D15" s="45">
        <f>+'Planfin_มี.ค.66'!CC36</f>
        <v>38583018.700000048</v>
      </c>
      <c r="E15" s="39" t="str">
        <f>+'Planfin_มี.ค.66'!CC37</f>
        <v>เกินดุล</v>
      </c>
      <c r="G15" s="72" t="s">
        <v>480</v>
      </c>
      <c r="H15" s="75">
        <f>+'Planfin_มี.ค.66'!CC34</f>
        <v>218689446.20000002</v>
      </c>
      <c r="I15" s="75">
        <f>+'Planfin_มี.ค.66'!CC35</f>
        <v>180106427.49999997</v>
      </c>
      <c r="J15" s="78">
        <f>+'Planfin_มี.ค.66'!CE34</f>
        <v>117265412.65000001</v>
      </c>
      <c r="K15" s="78">
        <f>+'Planfin_มี.ค.66'!CE35</f>
        <v>95808290.520000011</v>
      </c>
      <c r="L15" s="78">
        <f>+'Planfin_มี.ค.66'!CE36</f>
        <v>21457122.129999995</v>
      </c>
      <c r="M15" s="83" t="str">
        <f>+'Planfin_มี.ค.66'!CE37</f>
        <v>ผลเกินดุล</v>
      </c>
    </row>
    <row r="16" spans="1:17" ht="25.5" customHeight="1" thickBot="1" x14ac:dyDescent="0.25">
      <c r="A16" s="44" t="s">
        <v>482</v>
      </c>
      <c r="B16" s="45">
        <f>+'Planfin_มี.ค.66'!CJ34</f>
        <v>48072000</v>
      </c>
      <c r="C16" s="45">
        <f>+'Planfin_มี.ค.66'!CJ35</f>
        <v>47308600</v>
      </c>
      <c r="D16" s="45">
        <f>+'Planfin_มี.ค.66'!CJ36</f>
        <v>763400</v>
      </c>
      <c r="E16" s="39" t="str">
        <f>+'Planfin_มี.ค.66'!CJ37</f>
        <v>เกินดุล</v>
      </c>
      <c r="G16" s="72" t="s">
        <v>482</v>
      </c>
      <c r="H16" s="75">
        <f>+'Planfin_มี.ค.66'!CJ34</f>
        <v>48072000</v>
      </c>
      <c r="I16" s="75">
        <f>+'Planfin_มี.ค.66'!CJ35</f>
        <v>47308600</v>
      </c>
      <c r="J16" s="78">
        <f>+'Planfin_มี.ค.66'!CL34</f>
        <v>24579495.850000005</v>
      </c>
      <c r="K16" s="78">
        <f>+'Planfin_มี.ค.66'!CL35</f>
        <v>24885109.259999998</v>
      </c>
      <c r="L16" s="78">
        <f>+'Planfin_มี.ค.66'!CL36</f>
        <v>-305613.4099999927</v>
      </c>
      <c r="M16" s="83" t="str">
        <f>+'Planfin_มี.ค.66'!CL37</f>
        <v>ผลขาดดุล</v>
      </c>
    </row>
    <row r="17" spans="1:13" ht="25.5" customHeight="1" thickBot="1" x14ac:dyDescent="0.25">
      <c r="A17" s="44" t="s">
        <v>484</v>
      </c>
      <c r="B17" s="45">
        <f>+'Planfin_มี.ค.66'!CQ34</f>
        <v>126952633.78999999</v>
      </c>
      <c r="C17" s="45">
        <f>+'Planfin_มี.ค.66'!CQ35</f>
        <v>121020095.56999999</v>
      </c>
      <c r="D17" s="45">
        <f>+'Planfin_มี.ค.66'!CQ36</f>
        <v>5932538.2199999988</v>
      </c>
      <c r="E17" s="39" t="str">
        <f>+'Planfin_มี.ค.66'!CQ37</f>
        <v>เกินดุล</v>
      </c>
      <c r="G17" s="72" t="s">
        <v>484</v>
      </c>
      <c r="H17" s="75">
        <f>+'Planfin_มี.ค.66'!CQ34</f>
        <v>126952633.78999999</v>
      </c>
      <c r="I17" s="75">
        <f>+'Planfin_มี.ค.66'!CQ35</f>
        <v>121020095.56999999</v>
      </c>
      <c r="J17" s="78">
        <f>+'Planfin_มี.ค.66'!CS34</f>
        <v>62618029.719999984</v>
      </c>
      <c r="K17" s="78">
        <f>+'Planfin_มี.ค.66'!CS35</f>
        <v>62661515.240000002</v>
      </c>
      <c r="L17" s="78">
        <f>+'Planfin_มี.ค.66'!CS36</f>
        <v>-43485.520000018179</v>
      </c>
      <c r="M17" s="83" t="str">
        <f>+'Planfin_มี.ค.66'!CS37</f>
        <v>ผลขาดดุล</v>
      </c>
    </row>
    <row r="18" spans="1:13" ht="25.5" customHeight="1" thickBot="1" x14ac:dyDescent="0.25">
      <c r="A18" s="44" t="s">
        <v>486</v>
      </c>
      <c r="B18" s="45">
        <f>+'Planfin_มี.ค.66'!CX34</f>
        <v>58441000</v>
      </c>
      <c r="C18" s="45">
        <f>+'Planfin_มี.ค.66'!CX35</f>
        <v>56016000</v>
      </c>
      <c r="D18" s="45">
        <f>+'Planfin_มี.ค.66'!CX36</f>
        <v>2425000</v>
      </c>
      <c r="E18" s="39" t="str">
        <f>+'Planfin_มี.ค.66'!CX37</f>
        <v>เกินดุล</v>
      </c>
      <c r="G18" s="72" t="s">
        <v>486</v>
      </c>
      <c r="H18" s="75">
        <f>+'Planfin_มี.ค.66'!CX34</f>
        <v>58441000</v>
      </c>
      <c r="I18" s="75">
        <f>+'Planfin_มี.ค.66'!CX35</f>
        <v>56016000</v>
      </c>
      <c r="J18" s="78">
        <f>+'Planfin_มี.ค.66'!CZ34</f>
        <v>30752500.580000002</v>
      </c>
      <c r="K18" s="78">
        <f>+'Planfin_มี.ค.66'!CZ35</f>
        <v>36150636.090000004</v>
      </c>
      <c r="L18" s="78">
        <f>+'Planfin_มี.ค.66'!CZ36</f>
        <v>-5398135.5100000016</v>
      </c>
      <c r="M18" s="91" t="str">
        <f>+'Planfin_มี.ค.66'!CZ37</f>
        <v>ผลขาดดุล</v>
      </c>
    </row>
    <row r="19" spans="1:13" ht="25.5" customHeight="1" thickBot="1" x14ac:dyDescent="0.25">
      <c r="A19" s="44" t="s">
        <v>488</v>
      </c>
      <c r="B19" s="45">
        <f>+'Planfin_มี.ค.66'!DE34</f>
        <v>69591000</v>
      </c>
      <c r="C19" s="45">
        <f>+'Planfin_มี.ค.66'!DE35</f>
        <v>65313984.760000005</v>
      </c>
      <c r="D19" s="45">
        <f>+'Planfin_มี.ค.66'!DE36</f>
        <v>4277015.2399999946</v>
      </c>
      <c r="E19" s="39" t="str">
        <f>+'Planfin_มี.ค.66'!DE37</f>
        <v>เกินดุล</v>
      </c>
      <c r="G19" s="72" t="s">
        <v>488</v>
      </c>
      <c r="H19" s="75">
        <f>+'Planfin_มี.ค.66'!DE34</f>
        <v>69591000</v>
      </c>
      <c r="I19" s="75">
        <f>+'Planfin_มี.ค.66'!DE35</f>
        <v>65313984.760000005</v>
      </c>
      <c r="J19" s="78">
        <f>+'Planfin_มี.ค.66'!DG34</f>
        <v>31288213.640000001</v>
      </c>
      <c r="K19" s="78">
        <f>+'Planfin_มี.ค.66'!DG35</f>
        <v>31988825.93</v>
      </c>
      <c r="L19" s="78">
        <f>+'Planfin_มี.ค.66'!DG36</f>
        <v>-700612.28999999911</v>
      </c>
      <c r="M19" s="83" t="str">
        <f>+'Planfin_มี.ค.66'!DG37</f>
        <v>ผลขาดดุล</v>
      </c>
    </row>
    <row r="20" spans="1:13" ht="25.5" customHeight="1" thickBot="1" x14ac:dyDescent="0.25">
      <c r="A20" s="46" t="s">
        <v>2789</v>
      </c>
      <c r="B20" s="47">
        <f>+'Planfin_มี.ค.66'!DL34</f>
        <v>3739058964.9799995</v>
      </c>
      <c r="C20" s="47">
        <f>+'Planfin_มี.ค.66'!DL35</f>
        <v>3602573098.0300002</v>
      </c>
      <c r="D20" s="47">
        <f>+'Planfin_มี.ค.66'!DN36</f>
        <v>118652391.63000059</v>
      </c>
      <c r="E20" s="48" t="str">
        <f>+'Planfin_มี.ค.66'!DN37</f>
        <v>ผลเกินดุล</v>
      </c>
      <c r="G20" s="73" t="s">
        <v>2789</v>
      </c>
      <c r="H20" s="76">
        <f>+'Planfin_มี.ค.66'!DL34</f>
        <v>3739058964.9799995</v>
      </c>
      <c r="I20" s="76">
        <f>+'Planfin_มี.ค.66'!DL35</f>
        <v>3602573098.0300002</v>
      </c>
      <c r="J20" s="79">
        <f>SUM(J4:J19)</f>
        <v>1948612471.72</v>
      </c>
      <c r="K20" s="79">
        <f t="shared" ref="K20:L20" si="0">SUM(K4:K19)</f>
        <v>1829310291.5800004</v>
      </c>
      <c r="L20" s="79">
        <f t="shared" si="0"/>
        <v>119302180.14000005</v>
      </c>
      <c r="M20" s="82" t="str">
        <f>+'Planfin_มี.ค.66'!DN37</f>
        <v>ผลเกินดุล</v>
      </c>
    </row>
    <row r="22" spans="1:13" x14ac:dyDescent="0.2">
      <c r="B22" s="18">
        <f>SUM(B4:B19)</f>
        <v>3739058964.9799995</v>
      </c>
      <c r="C22" s="18">
        <f>SUM(C4:C19)</f>
        <v>3519303098.0300002</v>
      </c>
      <c r="D22" s="18">
        <f>SUM(D4:D19)</f>
        <v>219755866.95000005</v>
      </c>
      <c r="J22" s="20"/>
      <c r="K22" s="20"/>
      <c r="L22" s="20"/>
    </row>
    <row r="28" spans="1:13" x14ac:dyDescent="0.2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M21"/>
  <sheetViews>
    <sheetView zoomScale="70" zoomScaleNormal="70" workbookViewId="0">
      <selection activeCell="I2" sqref="I2:I3"/>
    </sheetView>
  </sheetViews>
  <sheetFormatPr defaultColWidth="24.375" defaultRowHeight="15" x14ac:dyDescent="0.2"/>
  <cols>
    <col min="1" max="1" width="6" style="34" customWidth="1"/>
    <col min="2" max="2" width="21" style="34" customWidth="1"/>
    <col min="3" max="3" width="19.125" style="34" customWidth="1"/>
    <col min="4" max="4" width="20.375" style="34" customWidth="1"/>
    <col min="5" max="7" width="14.125" style="34" customWidth="1"/>
    <col min="8" max="8" width="3.25" style="34" customWidth="1"/>
    <col min="9" max="9" width="23.75" style="34" customWidth="1"/>
    <col min="10" max="11" width="21.125" style="34" customWidth="1"/>
    <col min="12" max="13" width="14.875" style="34" customWidth="1"/>
    <col min="14" max="16384" width="24.375" style="34"/>
  </cols>
  <sheetData>
    <row r="1" spans="2:13" ht="28.5" customHeight="1" x14ac:dyDescent="0.35">
      <c r="B1" s="60"/>
      <c r="C1" s="60"/>
      <c r="D1" s="117" t="s">
        <v>2909</v>
      </c>
      <c r="E1" s="117"/>
      <c r="F1" s="117"/>
      <c r="G1" s="117"/>
      <c r="I1" s="114" t="s">
        <v>2914</v>
      </c>
      <c r="J1" s="114"/>
      <c r="K1" s="114"/>
      <c r="L1" s="114"/>
      <c r="M1" s="114"/>
    </row>
    <row r="2" spans="2:13" ht="47.25" customHeight="1" x14ac:dyDescent="0.2">
      <c r="B2" s="110" t="s">
        <v>2855</v>
      </c>
      <c r="C2" s="112" t="s">
        <v>2910</v>
      </c>
      <c r="D2" s="112" t="s">
        <v>2911</v>
      </c>
      <c r="E2" s="120" t="s">
        <v>2867</v>
      </c>
      <c r="F2" s="121"/>
      <c r="G2" s="122"/>
      <c r="I2" s="115" t="s">
        <v>2855</v>
      </c>
      <c r="J2" s="118" t="s">
        <v>2912</v>
      </c>
      <c r="K2" s="118" t="s">
        <v>2913</v>
      </c>
      <c r="L2" s="123" t="s">
        <v>2867</v>
      </c>
      <c r="M2" s="124"/>
    </row>
    <row r="3" spans="2:13" ht="23.25" x14ac:dyDescent="0.35">
      <c r="B3" s="111"/>
      <c r="C3" s="113"/>
      <c r="D3" s="113"/>
      <c r="E3" s="49" t="s">
        <v>2868</v>
      </c>
      <c r="F3" s="85" t="s">
        <v>2879</v>
      </c>
      <c r="G3" s="61" t="s">
        <v>2869</v>
      </c>
      <c r="I3" s="116"/>
      <c r="J3" s="119"/>
      <c r="K3" s="119"/>
      <c r="L3" s="52" t="s">
        <v>2868</v>
      </c>
      <c r="M3" s="66" t="s">
        <v>2869</v>
      </c>
    </row>
    <row r="4" spans="2:13" ht="28.5" customHeight="1" x14ac:dyDescent="0.35">
      <c r="B4" s="62" t="s">
        <v>16</v>
      </c>
      <c r="C4" s="50">
        <f>+'Planfin_มี.ค.66'!E34</f>
        <v>798267500</v>
      </c>
      <c r="D4" s="50">
        <f>+'Planfin_มี.ค.66'!F34</f>
        <v>823184521.21000016</v>
      </c>
      <c r="E4" s="57">
        <f>D4-C4</f>
        <v>24917021.210000157</v>
      </c>
      <c r="F4" s="86">
        <v>5</v>
      </c>
      <c r="G4" s="63">
        <f t="shared" ref="G4:G19" si="0">E4*100/C4</f>
        <v>3.1213874058508155</v>
      </c>
      <c r="I4" s="62" t="s">
        <v>16</v>
      </c>
      <c r="J4" s="58">
        <f>+'Planfin_มี.ค.66'!E35</f>
        <v>759018500</v>
      </c>
      <c r="K4" s="58">
        <f>+'Planfin_มี.ค.66'!F35</f>
        <v>774672789.2700001</v>
      </c>
      <c r="L4" s="58">
        <f>K4-J4</f>
        <v>15654289.2700001</v>
      </c>
      <c r="M4" s="67">
        <f>L4*100/J4</f>
        <v>2.0624384346363231</v>
      </c>
    </row>
    <row r="5" spans="2:13" ht="23.25" x14ac:dyDescent="0.35">
      <c r="B5" s="62" t="s">
        <v>2033</v>
      </c>
      <c r="C5" s="50">
        <f>+'Planfin_มี.ค.66'!L34</f>
        <v>249063000</v>
      </c>
      <c r="D5" s="50">
        <f>+'Planfin_มี.ค.66'!M34</f>
        <v>287467761.72000003</v>
      </c>
      <c r="E5" s="57">
        <f t="shared" ref="E5:E20" si="1">D5-C5</f>
        <v>38404761.720000029</v>
      </c>
      <c r="F5" s="86">
        <v>5</v>
      </c>
      <c r="G5" s="63">
        <f t="shared" si="0"/>
        <v>15.419697715035966</v>
      </c>
      <c r="I5" s="62" t="s">
        <v>2033</v>
      </c>
      <c r="J5" s="58">
        <f>+'Planfin_มี.ค.66'!L35</f>
        <v>234591850</v>
      </c>
      <c r="K5" s="58">
        <f>+'Planfin_มี.ค.66'!M35</f>
        <v>247219852.85999995</v>
      </c>
      <c r="L5" s="58">
        <f>K5-J5</f>
        <v>12628002.859999955</v>
      </c>
      <c r="M5" s="67">
        <f t="shared" ref="M5:M19" si="2">L5*100/J5</f>
        <v>5.3829674219287478</v>
      </c>
    </row>
    <row r="6" spans="2:13" ht="23.25" x14ac:dyDescent="0.35">
      <c r="B6" s="62" t="s">
        <v>2086</v>
      </c>
      <c r="C6" s="50">
        <f>+'Planfin_มี.ค.66'!S34</f>
        <v>77653696.965000004</v>
      </c>
      <c r="D6" s="50">
        <f>+'Planfin_มี.ค.66'!T34</f>
        <v>62413990.810000002</v>
      </c>
      <c r="E6" s="57">
        <f t="shared" si="1"/>
        <v>-15239706.155000001</v>
      </c>
      <c r="F6" s="86">
        <v>5</v>
      </c>
      <c r="G6" s="63">
        <f t="shared" si="0"/>
        <v>-19.625216506908647</v>
      </c>
      <c r="I6" s="62" t="s">
        <v>2086</v>
      </c>
      <c r="J6" s="58">
        <f>+'Planfin_มี.ค.66'!S35</f>
        <v>68077917.635000005</v>
      </c>
      <c r="K6" s="58">
        <f>+'Planfin_มี.ค.66'!T35</f>
        <v>61779536.960000001</v>
      </c>
      <c r="L6" s="58">
        <f t="shared" ref="L6:L19" si="3">K6-J6</f>
        <v>-6298380.6750000045</v>
      </c>
      <c r="M6" s="67">
        <f t="shared" si="2"/>
        <v>-9.2517234571844504</v>
      </c>
    </row>
    <row r="7" spans="2:13" ht="23.25" x14ac:dyDescent="0.35">
      <c r="B7" s="62" t="s">
        <v>2403</v>
      </c>
      <c r="C7" s="50">
        <f>+'Planfin_มี.ค.66'!Z34</f>
        <v>48844249.799999997</v>
      </c>
      <c r="D7" s="50">
        <f>+'Planfin_มี.ค.66'!AA34</f>
        <v>47917310.850000001</v>
      </c>
      <c r="E7" s="57">
        <f t="shared" si="1"/>
        <v>-926938.94999999553</v>
      </c>
      <c r="F7" s="86">
        <v>5</v>
      </c>
      <c r="G7" s="63">
        <f t="shared" si="0"/>
        <v>-1.8977442663066464</v>
      </c>
      <c r="I7" s="62" t="s">
        <v>2403</v>
      </c>
      <c r="J7" s="58">
        <f>+'Planfin_มี.ค.66'!Z35</f>
        <v>45985771.109999999</v>
      </c>
      <c r="K7" s="58">
        <f>+'Planfin_มี.ค.66'!AA35</f>
        <v>48553223.940000005</v>
      </c>
      <c r="L7" s="58">
        <f t="shared" si="3"/>
        <v>2567452.8300000057</v>
      </c>
      <c r="M7" s="67">
        <f t="shared" si="2"/>
        <v>5.583146195066611</v>
      </c>
    </row>
    <row r="8" spans="2:13" ht="23.25" x14ac:dyDescent="0.35">
      <c r="B8" s="62" t="s">
        <v>2088</v>
      </c>
      <c r="C8" s="51">
        <f>+'Planfin_มี.ค.66'!AG34</f>
        <v>50000582.599999994</v>
      </c>
      <c r="D8" s="51">
        <f>+'Planfin_มี.ค.66'!AH34</f>
        <v>50717210.769999996</v>
      </c>
      <c r="E8" s="57">
        <f t="shared" si="1"/>
        <v>716628.17000000179</v>
      </c>
      <c r="F8" s="86">
        <v>5</v>
      </c>
      <c r="G8" s="63">
        <f t="shared" si="0"/>
        <v>1.4332396398917198</v>
      </c>
      <c r="I8" s="62" t="s">
        <v>2088</v>
      </c>
      <c r="J8" s="58">
        <f>+'Planfin_มี.ค.66'!AG35</f>
        <v>48085263.914999999</v>
      </c>
      <c r="K8" s="58">
        <f>+'Planfin_มี.ค.66'!AH35</f>
        <v>54295714.75</v>
      </c>
      <c r="L8" s="58">
        <f t="shared" si="3"/>
        <v>6210450.8350000009</v>
      </c>
      <c r="M8" s="67">
        <f t="shared" si="2"/>
        <v>12.91549703455548</v>
      </c>
    </row>
    <row r="9" spans="2:13" ht="23.25" x14ac:dyDescent="0.35">
      <c r="B9" s="62" t="s">
        <v>2089</v>
      </c>
      <c r="C9" s="51">
        <f>+'Planfin_มี.ค.66'!AN34</f>
        <v>41370300</v>
      </c>
      <c r="D9" s="51">
        <f>+'Planfin_มี.ค.66'!AO34</f>
        <v>36128157.650000006</v>
      </c>
      <c r="E9" s="57">
        <f t="shared" si="1"/>
        <v>-5242142.349999994</v>
      </c>
      <c r="F9" s="86">
        <v>5</v>
      </c>
      <c r="G9" s="63">
        <f t="shared" si="0"/>
        <v>-12.671269848176093</v>
      </c>
      <c r="I9" s="62" t="s">
        <v>2089</v>
      </c>
      <c r="J9" s="58">
        <f>+'Planfin_มี.ค.66'!AN35</f>
        <v>40715050</v>
      </c>
      <c r="K9" s="58">
        <f>+'Planfin_มี.ค.66'!AO35</f>
        <v>40374948.439999998</v>
      </c>
      <c r="L9" s="58">
        <f t="shared" si="3"/>
        <v>-340101.56000000238</v>
      </c>
      <c r="M9" s="67">
        <f t="shared" si="2"/>
        <v>-0.83532148431600206</v>
      </c>
    </row>
    <row r="10" spans="2:13" ht="23.25" x14ac:dyDescent="0.35">
      <c r="B10" s="62" t="s">
        <v>2090</v>
      </c>
      <c r="C10" s="51">
        <f>+'Planfin_มี.ค.66'!AU34</f>
        <v>140600000</v>
      </c>
      <c r="D10" s="51">
        <f>+'Planfin_มี.ค.66'!AV34</f>
        <v>157085438.15999997</v>
      </c>
      <c r="E10" s="57">
        <f>D10-C10</f>
        <v>16485438.159999967</v>
      </c>
      <c r="F10" s="86">
        <v>5</v>
      </c>
      <c r="G10" s="63">
        <f t="shared" si="0"/>
        <v>11.725062702702679</v>
      </c>
      <c r="I10" s="62" t="s">
        <v>2090</v>
      </c>
      <c r="J10" s="58">
        <f>+'Planfin_มี.ค.66'!AU35</f>
        <v>135412498.16499999</v>
      </c>
      <c r="K10" s="58">
        <f>+'Planfin_มี.ค.66'!AV35</f>
        <v>144647944.87000003</v>
      </c>
      <c r="L10" s="58">
        <f>K10-J10</f>
        <v>9235446.7050000429</v>
      </c>
      <c r="M10" s="67">
        <f>L10*100/J10</f>
        <v>6.8202321278695122</v>
      </c>
    </row>
    <row r="11" spans="2:13" ht="23.25" x14ac:dyDescent="0.35">
      <c r="B11" s="62" t="s">
        <v>2091</v>
      </c>
      <c r="C11" s="51">
        <f>+'Planfin_มี.ค.66'!BB34</f>
        <v>42980980.75</v>
      </c>
      <c r="D11" s="51">
        <f>+'Planfin_มี.ค.66'!BC34</f>
        <v>53449452.170000002</v>
      </c>
      <c r="E11" s="57">
        <f t="shared" si="1"/>
        <v>10468471.420000002</v>
      </c>
      <c r="F11" s="86">
        <v>5</v>
      </c>
      <c r="G11" s="63">
        <f t="shared" si="0"/>
        <v>24.356055253578649</v>
      </c>
      <c r="I11" s="62" t="s">
        <v>2091</v>
      </c>
      <c r="J11" s="58">
        <f>+'Planfin_มี.ค.66'!BB35</f>
        <v>41226643.549999997</v>
      </c>
      <c r="K11" s="58">
        <f>+'Planfin_มี.ค.66'!BC35</f>
        <v>47930447.859999999</v>
      </c>
      <c r="L11" s="58">
        <f t="shared" si="3"/>
        <v>6703804.3100000024</v>
      </c>
      <c r="M11" s="67">
        <f t="shared" si="2"/>
        <v>16.26085398358849</v>
      </c>
    </row>
    <row r="12" spans="2:13" ht="23.25" x14ac:dyDescent="0.35">
      <c r="B12" s="62" t="s">
        <v>2092</v>
      </c>
      <c r="C12" s="51">
        <f>+'Planfin_มี.ค.66'!BI34</f>
        <v>57335509.380000003</v>
      </c>
      <c r="D12" s="51">
        <f>+'Planfin_มี.ค.66'!BJ34</f>
        <v>49701865.999999993</v>
      </c>
      <c r="E12" s="57">
        <f t="shared" si="1"/>
        <v>-7633643.3800000101</v>
      </c>
      <c r="F12" s="86">
        <v>5</v>
      </c>
      <c r="G12" s="63">
        <f t="shared" si="0"/>
        <v>-13.313988944280325</v>
      </c>
      <c r="I12" s="62" t="s">
        <v>2092</v>
      </c>
      <c r="J12" s="58">
        <f>+'Planfin_มี.ค.66'!BI35</f>
        <v>53781402.055</v>
      </c>
      <c r="K12" s="58">
        <f>+'Planfin_มี.ค.66'!BJ35</f>
        <v>54296959.18</v>
      </c>
      <c r="L12" s="58">
        <f t="shared" si="3"/>
        <v>515557.125</v>
      </c>
      <c r="M12" s="67">
        <f t="shared" si="2"/>
        <v>0.95861599977025735</v>
      </c>
    </row>
    <row r="13" spans="2:13" ht="23.25" x14ac:dyDescent="0.35">
      <c r="B13" s="62" t="s">
        <v>2094</v>
      </c>
      <c r="C13" s="51">
        <f>+'Planfin_มี.ค.66'!BP34</f>
        <v>56340500</v>
      </c>
      <c r="D13" s="51">
        <f>+'Planfin_มี.ค.66'!BQ34</f>
        <v>55643945.350000001</v>
      </c>
      <c r="E13" s="57">
        <f t="shared" si="1"/>
        <v>-696554.64999999851</v>
      </c>
      <c r="F13" s="86">
        <v>5</v>
      </c>
      <c r="G13" s="63">
        <f t="shared" si="0"/>
        <v>-1.2363302597598504</v>
      </c>
      <c r="I13" s="62" t="s">
        <v>2094</v>
      </c>
      <c r="J13" s="58">
        <f>+'Planfin_มี.ค.66'!BP35</f>
        <v>51774265.670000002</v>
      </c>
      <c r="K13" s="58">
        <f>+'Planfin_มี.ค.66'!BQ35</f>
        <v>47322841.439999998</v>
      </c>
      <c r="L13" s="58">
        <f t="shared" si="3"/>
        <v>-4451424.2300000042</v>
      </c>
      <c r="M13" s="67">
        <f t="shared" si="2"/>
        <v>-8.5977544488464481</v>
      </c>
    </row>
    <row r="14" spans="2:13" ht="23.25" x14ac:dyDescent="0.35">
      <c r="B14" s="62" t="s">
        <v>2095</v>
      </c>
      <c r="C14" s="51">
        <f>+'Planfin_มี.ค.66'!BW34</f>
        <v>46200123</v>
      </c>
      <c r="D14" s="51">
        <f>+'Planfin_มี.ค.66'!BX34</f>
        <v>58399164.590000004</v>
      </c>
      <c r="E14" s="57">
        <f t="shared" si="1"/>
        <v>12199041.590000004</v>
      </c>
      <c r="F14" s="86">
        <v>5</v>
      </c>
      <c r="G14" s="63">
        <f t="shared" si="0"/>
        <v>26.404781627962343</v>
      </c>
      <c r="I14" s="62" t="s">
        <v>2095</v>
      </c>
      <c r="J14" s="58">
        <f>+'Planfin_มี.ค.66'!BW35</f>
        <v>46099833</v>
      </c>
      <c r="K14" s="58">
        <f>+'Planfin_มี.ค.66'!BX35</f>
        <v>56721654.969999999</v>
      </c>
      <c r="L14" s="58">
        <f t="shared" si="3"/>
        <v>10621821.969999999</v>
      </c>
      <c r="M14" s="67">
        <f t="shared" si="2"/>
        <v>23.04091203540802</v>
      </c>
    </row>
    <row r="15" spans="2:13" ht="23.25" x14ac:dyDescent="0.35">
      <c r="B15" s="62" t="s">
        <v>2096</v>
      </c>
      <c r="C15" s="51">
        <f>+'Planfin_มี.ค.66'!CD34</f>
        <v>109344723.10000001</v>
      </c>
      <c r="D15" s="51">
        <f>+'Planfin_มี.ค.66'!CE34</f>
        <v>117265412.65000001</v>
      </c>
      <c r="E15" s="57">
        <f t="shared" si="1"/>
        <v>7920689.549999997</v>
      </c>
      <c r="F15" s="86">
        <v>5</v>
      </c>
      <c r="G15" s="63">
        <f t="shared" si="0"/>
        <v>7.2437785065825429</v>
      </c>
      <c r="I15" s="62" t="s">
        <v>2096</v>
      </c>
      <c r="J15" s="58">
        <f>+'Planfin_มี.ค.66'!CD35</f>
        <v>90053213.749999985</v>
      </c>
      <c r="K15" s="58">
        <f>+'Planfin_มี.ค.66'!CE35</f>
        <v>95808290.520000011</v>
      </c>
      <c r="L15" s="58">
        <f t="shared" si="3"/>
        <v>5755076.7700000256</v>
      </c>
      <c r="M15" s="67">
        <f t="shared" si="2"/>
        <v>6.3907511240819286</v>
      </c>
    </row>
    <row r="16" spans="2:13" ht="23.25" x14ac:dyDescent="0.35">
      <c r="B16" s="62" t="s">
        <v>2097</v>
      </c>
      <c r="C16" s="51">
        <f>+'Planfin_มี.ค.66'!CK34</f>
        <v>24036000</v>
      </c>
      <c r="D16" s="51">
        <f>+'Planfin_มี.ค.66'!CL34</f>
        <v>24579495.850000005</v>
      </c>
      <c r="E16" s="57">
        <f t="shared" si="1"/>
        <v>543495.85000000522</v>
      </c>
      <c r="F16" s="86">
        <v>5</v>
      </c>
      <c r="G16" s="63">
        <f t="shared" si="0"/>
        <v>2.2611742802463191</v>
      </c>
      <c r="I16" s="62" t="s">
        <v>2097</v>
      </c>
      <c r="J16" s="58">
        <f>+'Planfin_มี.ค.66'!CK35</f>
        <v>23654300</v>
      </c>
      <c r="K16" s="58">
        <f>+'Planfin_มี.ค.66'!CL35</f>
        <v>24885109.259999998</v>
      </c>
      <c r="L16" s="58">
        <f t="shared" si="3"/>
        <v>1230809.2599999979</v>
      </c>
      <c r="M16" s="67">
        <f t="shared" si="2"/>
        <v>5.2033214257027174</v>
      </c>
    </row>
    <row r="17" spans="2:13" ht="23.25" x14ac:dyDescent="0.35">
      <c r="B17" s="62" t="s">
        <v>2098</v>
      </c>
      <c r="C17" s="51">
        <f>+'Planfin_มี.ค.66'!CR34</f>
        <v>63476316.894999996</v>
      </c>
      <c r="D17" s="51">
        <f>+'Planfin_มี.ค.66'!CS34</f>
        <v>62618029.719999984</v>
      </c>
      <c r="E17" s="57">
        <f t="shared" si="1"/>
        <v>-858287.17500001192</v>
      </c>
      <c r="F17" s="86">
        <v>5</v>
      </c>
      <c r="G17" s="63">
        <f t="shared" si="0"/>
        <v>-1.3521376427995286</v>
      </c>
      <c r="I17" s="62" t="s">
        <v>2098</v>
      </c>
      <c r="J17" s="58">
        <f>+'Planfin_มี.ค.66'!CR35</f>
        <v>60510047.784999996</v>
      </c>
      <c r="K17" s="58">
        <f>+'Planfin_มี.ค.66'!CS35</f>
        <v>62661515.240000002</v>
      </c>
      <c r="L17" s="58">
        <f t="shared" si="3"/>
        <v>2151467.4550000057</v>
      </c>
      <c r="M17" s="67">
        <f t="shared" si="2"/>
        <v>3.555554050534627</v>
      </c>
    </row>
    <row r="18" spans="2:13" ht="24" customHeight="1" x14ac:dyDescent="0.35">
      <c r="B18" s="62" t="s">
        <v>2099</v>
      </c>
      <c r="C18" s="51">
        <f>+'Planfin_มี.ค.66'!CY34</f>
        <v>29220500</v>
      </c>
      <c r="D18" s="51">
        <f>+'Planfin_มี.ค.66'!CZ34</f>
        <v>30752500.580000002</v>
      </c>
      <c r="E18" s="57">
        <f t="shared" si="1"/>
        <v>1532000.5800000019</v>
      </c>
      <c r="F18" s="86">
        <v>5</v>
      </c>
      <c r="G18" s="63">
        <f t="shared" si="0"/>
        <v>5.2428965281223858</v>
      </c>
      <c r="I18" s="62" t="s">
        <v>2099</v>
      </c>
      <c r="J18" s="58">
        <f>+'Planfin_มี.ค.66'!CY35</f>
        <v>28008000</v>
      </c>
      <c r="K18" s="58">
        <f>+'Planfin_มี.ค.66'!CZ35</f>
        <v>36150636.090000004</v>
      </c>
      <c r="L18" s="58">
        <f t="shared" si="3"/>
        <v>8142636.0900000036</v>
      </c>
      <c r="M18" s="67">
        <f t="shared" si="2"/>
        <v>29.072536739503011</v>
      </c>
    </row>
    <row r="19" spans="2:13" ht="23.25" x14ac:dyDescent="0.35">
      <c r="B19" s="62" t="s">
        <v>2100</v>
      </c>
      <c r="C19" s="51">
        <f>+'Planfin_มี.ค.66'!DF34</f>
        <v>34795500</v>
      </c>
      <c r="D19" s="51">
        <f>+'Planfin_มี.ค.66'!DG34</f>
        <v>31288213.640000001</v>
      </c>
      <c r="E19" s="57">
        <f t="shared" si="1"/>
        <v>-3507286.3599999994</v>
      </c>
      <c r="F19" s="86">
        <v>5</v>
      </c>
      <c r="G19" s="63">
        <f t="shared" si="0"/>
        <v>-10.079712491557814</v>
      </c>
      <c r="I19" s="62" t="s">
        <v>2100</v>
      </c>
      <c r="J19" s="58">
        <f>+'Planfin_มี.ค.66'!DF35</f>
        <v>32656992.380000003</v>
      </c>
      <c r="K19" s="58">
        <f>+'Planfin_มี.ค.66'!DG35</f>
        <v>31988825.93</v>
      </c>
      <c r="L19" s="58">
        <f t="shared" si="3"/>
        <v>-668166.45000000298</v>
      </c>
      <c r="M19" s="67">
        <f t="shared" si="2"/>
        <v>-2.0460134302177981</v>
      </c>
    </row>
    <row r="20" spans="2:13" ht="23.25" x14ac:dyDescent="0.35">
      <c r="B20" s="64" t="s">
        <v>2789</v>
      </c>
      <c r="C20" s="65">
        <f>SUM(C4:C19)</f>
        <v>1869529482.4899998</v>
      </c>
      <c r="D20" s="65">
        <f>SUM(D4:D19)</f>
        <v>1948612471.72</v>
      </c>
      <c r="E20" s="57">
        <f t="shared" si="1"/>
        <v>79082989.230000257</v>
      </c>
      <c r="F20" s="86"/>
      <c r="G20" s="63"/>
      <c r="I20" s="68" t="s">
        <v>2789</v>
      </c>
      <c r="J20" s="69">
        <f>SUM(J4:J19)</f>
        <v>1759651549.0150001</v>
      </c>
      <c r="K20" s="69">
        <f>SUM(K4:K19)</f>
        <v>1829310291.5800004</v>
      </c>
      <c r="L20" s="58">
        <f>K20-J20</f>
        <v>69658742.565000296</v>
      </c>
      <c r="M20" s="67">
        <f>L20*100/J20</f>
        <v>3.9586668510588452</v>
      </c>
    </row>
    <row r="21" spans="2:13" ht="22.5" x14ac:dyDescent="0.3">
      <c r="I21" s="53"/>
      <c r="J21" s="53"/>
      <c r="K21" s="53"/>
      <c r="L21" s="53"/>
      <c r="M21" s="53"/>
    </row>
  </sheetData>
  <mergeCells count="10">
    <mergeCell ref="B2:B3"/>
    <mergeCell ref="C2:C3"/>
    <mergeCell ref="D2:D3"/>
    <mergeCell ref="I1:M1"/>
    <mergeCell ref="I2:I3"/>
    <mergeCell ref="D1:G1"/>
    <mergeCell ref="J2:J3"/>
    <mergeCell ref="K2:K3"/>
    <mergeCell ref="E2:G2"/>
    <mergeCell ref="L2:M2"/>
  </mergeCells>
  <conditionalFormatting sqref="C4:G20">
    <cfRule type="cellIs" dxfId="1" priority="3" operator="lessThan">
      <formula>0</formula>
    </cfRule>
  </conditionalFormatting>
  <conditionalFormatting sqref="I4:M20"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854DF-76D3-436C-9FCB-7E17EC9218FF}">
  <sheetPr filterMode="1"/>
  <dimension ref="A1:Q481"/>
  <sheetViews>
    <sheetView topLeftCell="A460" workbookViewId="0">
      <selection activeCell="K485" sqref="K485"/>
    </sheetView>
  </sheetViews>
  <sheetFormatPr defaultColWidth="9.125" defaultRowHeight="19.5" customHeight="1" x14ac:dyDescent="0.2"/>
  <cols>
    <col min="6" max="6" width="20.25" customWidth="1"/>
    <col min="9" max="9" width="9.5" customWidth="1"/>
    <col min="10" max="10" width="35.875" customWidth="1"/>
    <col min="11" max="11" width="12.75" style="87" bestFit="1" customWidth="1"/>
    <col min="12" max="14" width="13.125" style="87" bestFit="1" customWidth="1"/>
    <col min="15" max="15" width="12.75" style="87" bestFit="1" customWidth="1"/>
    <col min="16" max="16" width="9.25" style="87" bestFit="1" customWidth="1"/>
  </cols>
  <sheetData>
    <row r="1" spans="1:17" ht="19.5" customHeight="1" x14ac:dyDescent="0.25">
      <c r="A1" s="92" t="s">
        <v>2880</v>
      </c>
      <c r="B1" s="92" t="s">
        <v>2896</v>
      </c>
      <c r="C1" s="92" t="s">
        <v>1932</v>
      </c>
      <c r="D1" s="92" t="s">
        <v>1923</v>
      </c>
      <c r="E1" s="92" t="s">
        <v>2</v>
      </c>
      <c r="F1" s="92" t="s">
        <v>3</v>
      </c>
      <c r="G1" s="92" t="s">
        <v>2881</v>
      </c>
      <c r="H1" s="92" t="s">
        <v>2897</v>
      </c>
      <c r="I1" s="92" t="s">
        <v>2842</v>
      </c>
      <c r="J1" s="92" t="s">
        <v>2843</v>
      </c>
      <c r="K1" s="95" t="s">
        <v>2882</v>
      </c>
      <c r="L1" s="95" t="s">
        <v>2883</v>
      </c>
      <c r="M1" s="95" t="s">
        <v>2884</v>
      </c>
      <c r="N1" s="95" t="s">
        <v>2885</v>
      </c>
      <c r="O1" s="95" t="s">
        <v>2886</v>
      </c>
      <c r="P1" s="95" t="s">
        <v>2887</v>
      </c>
      <c r="Q1" s="92" t="s">
        <v>2888</v>
      </c>
    </row>
    <row r="2" spans="1:17" ht="19.5" hidden="1" customHeight="1" x14ac:dyDescent="0.25">
      <c r="A2" s="93">
        <v>45016</v>
      </c>
      <c r="B2" s="94" t="s">
        <v>2915</v>
      </c>
      <c r="C2" s="94" t="s">
        <v>16</v>
      </c>
      <c r="D2" s="94" t="s">
        <v>2020</v>
      </c>
      <c r="E2" s="94" t="s">
        <v>238</v>
      </c>
      <c r="F2" s="94" t="s">
        <v>239</v>
      </c>
      <c r="G2" s="94" t="s">
        <v>2811</v>
      </c>
      <c r="H2" s="94" t="s">
        <v>2898</v>
      </c>
      <c r="I2" s="98" t="s">
        <v>2790</v>
      </c>
      <c r="J2" s="94" t="s">
        <v>2791</v>
      </c>
      <c r="K2" s="96">
        <v>690156557.32000005</v>
      </c>
      <c r="L2" s="96">
        <v>440000000</v>
      </c>
      <c r="M2" s="96">
        <v>220000000</v>
      </c>
      <c r="N2" s="96">
        <v>251449600.77000013</v>
      </c>
      <c r="O2" s="96">
        <v>31449600.77</v>
      </c>
      <c r="P2" s="96">
        <v>14.295273077272729</v>
      </c>
      <c r="Q2" s="94" t="s">
        <v>2889</v>
      </c>
    </row>
    <row r="3" spans="1:17" ht="19.5" hidden="1" customHeight="1" x14ac:dyDescent="0.25">
      <c r="A3" s="93">
        <v>45016</v>
      </c>
      <c r="B3" s="94" t="s">
        <v>2915</v>
      </c>
      <c r="C3" s="94" t="s">
        <v>16</v>
      </c>
      <c r="D3" s="94" t="s">
        <v>2020</v>
      </c>
      <c r="E3" s="94" t="s">
        <v>238</v>
      </c>
      <c r="F3" s="94" t="s">
        <v>239</v>
      </c>
      <c r="G3" s="94" t="s">
        <v>2811</v>
      </c>
      <c r="H3" s="94" t="s">
        <v>2898</v>
      </c>
      <c r="I3" s="98" t="s">
        <v>2792</v>
      </c>
      <c r="J3" s="94" t="s">
        <v>2793</v>
      </c>
      <c r="K3" s="96">
        <v>1362333.33</v>
      </c>
      <c r="L3" s="96">
        <v>1200000</v>
      </c>
      <c r="M3" s="96">
        <v>600000</v>
      </c>
      <c r="N3" s="96">
        <v>613350</v>
      </c>
      <c r="O3" s="96">
        <v>13350</v>
      </c>
      <c r="P3" s="96">
        <v>2.2250000000000001</v>
      </c>
      <c r="Q3" s="94" t="s">
        <v>2889</v>
      </c>
    </row>
    <row r="4" spans="1:17" ht="19.5" hidden="1" customHeight="1" x14ac:dyDescent="0.25">
      <c r="A4" s="93">
        <v>45016</v>
      </c>
      <c r="B4" s="94" t="s">
        <v>2915</v>
      </c>
      <c r="C4" s="94" t="s">
        <v>16</v>
      </c>
      <c r="D4" s="94" t="s">
        <v>2020</v>
      </c>
      <c r="E4" s="94" t="s">
        <v>238</v>
      </c>
      <c r="F4" s="94" t="s">
        <v>239</v>
      </c>
      <c r="G4" s="94" t="s">
        <v>2811</v>
      </c>
      <c r="H4" s="94" t="s">
        <v>2898</v>
      </c>
      <c r="I4" s="98" t="s">
        <v>2794</v>
      </c>
      <c r="J4" s="94" t="s">
        <v>2795</v>
      </c>
      <c r="K4" s="96">
        <v>11030213.24</v>
      </c>
      <c r="L4" s="96">
        <v>9600000</v>
      </c>
      <c r="M4" s="96">
        <v>4800000</v>
      </c>
      <c r="N4" s="96">
        <v>4862006.66</v>
      </c>
      <c r="O4" s="96">
        <v>62006.66</v>
      </c>
      <c r="P4" s="96">
        <v>1.2918054166666668</v>
      </c>
      <c r="Q4" s="94" t="s">
        <v>2889</v>
      </c>
    </row>
    <row r="5" spans="1:17" ht="19.5" hidden="1" customHeight="1" x14ac:dyDescent="0.25">
      <c r="A5" s="93">
        <v>45016</v>
      </c>
      <c r="B5" s="94" t="s">
        <v>2915</v>
      </c>
      <c r="C5" s="94" t="s">
        <v>16</v>
      </c>
      <c r="D5" s="94" t="s">
        <v>2020</v>
      </c>
      <c r="E5" s="94" t="s">
        <v>238</v>
      </c>
      <c r="F5" s="94" t="s">
        <v>239</v>
      </c>
      <c r="G5" s="94" t="s">
        <v>2811</v>
      </c>
      <c r="H5" s="94" t="s">
        <v>2898</v>
      </c>
      <c r="I5" s="98" t="s">
        <v>2865</v>
      </c>
      <c r="J5" s="94" t="s">
        <v>2796</v>
      </c>
      <c r="K5" s="96">
        <v>21380934.239999998</v>
      </c>
      <c r="L5" s="96">
        <v>21200000</v>
      </c>
      <c r="M5" s="96">
        <v>10600000</v>
      </c>
      <c r="N5" s="96">
        <v>14407449.859999999</v>
      </c>
      <c r="O5" s="96">
        <v>3807449.86</v>
      </c>
      <c r="P5" s="96">
        <v>35.919338301886796</v>
      </c>
      <c r="Q5" s="94" t="s">
        <v>2889</v>
      </c>
    </row>
    <row r="6" spans="1:17" ht="19.5" hidden="1" customHeight="1" x14ac:dyDescent="0.25">
      <c r="A6" s="93">
        <v>45016</v>
      </c>
      <c r="B6" s="94" t="s">
        <v>2915</v>
      </c>
      <c r="C6" s="94" t="s">
        <v>16</v>
      </c>
      <c r="D6" s="94" t="s">
        <v>2020</v>
      </c>
      <c r="E6" s="94" t="s">
        <v>238</v>
      </c>
      <c r="F6" s="94" t="s">
        <v>239</v>
      </c>
      <c r="G6" s="94" t="s">
        <v>2811</v>
      </c>
      <c r="H6" s="94" t="s">
        <v>2898</v>
      </c>
      <c r="I6" s="98" t="s">
        <v>2797</v>
      </c>
      <c r="J6" s="94" t="s">
        <v>2798</v>
      </c>
      <c r="K6" s="96">
        <v>193262135.37</v>
      </c>
      <c r="L6" s="96">
        <v>195000000</v>
      </c>
      <c r="M6" s="96">
        <v>97500000</v>
      </c>
      <c r="N6" s="96">
        <v>103964311.42</v>
      </c>
      <c r="O6" s="96">
        <v>6464311.4199999999</v>
      </c>
      <c r="P6" s="96">
        <v>6.6300629948717953</v>
      </c>
      <c r="Q6" s="94" t="s">
        <v>2889</v>
      </c>
    </row>
    <row r="7" spans="1:17" ht="19.5" hidden="1" customHeight="1" x14ac:dyDescent="0.25">
      <c r="A7" s="93">
        <v>45016</v>
      </c>
      <c r="B7" s="94" t="s">
        <v>2915</v>
      </c>
      <c r="C7" s="94" t="s">
        <v>16</v>
      </c>
      <c r="D7" s="94" t="s">
        <v>2020</v>
      </c>
      <c r="E7" s="94" t="s">
        <v>238</v>
      </c>
      <c r="F7" s="94" t="s">
        <v>239</v>
      </c>
      <c r="G7" s="94" t="s">
        <v>2811</v>
      </c>
      <c r="H7" s="94" t="s">
        <v>2898</v>
      </c>
      <c r="I7" s="98" t="s">
        <v>2799</v>
      </c>
      <c r="J7" s="94" t="s">
        <v>2800</v>
      </c>
      <c r="K7" s="96">
        <v>167996762</v>
      </c>
      <c r="L7" s="96">
        <v>153800000</v>
      </c>
      <c r="M7" s="96">
        <v>76900000</v>
      </c>
      <c r="N7" s="96">
        <v>79298822.950000018</v>
      </c>
      <c r="O7" s="96">
        <v>2398822.9500000002</v>
      </c>
      <c r="P7" s="96">
        <v>3.1194056566970092</v>
      </c>
      <c r="Q7" s="94" t="s">
        <v>2889</v>
      </c>
    </row>
    <row r="8" spans="1:17" ht="19.5" hidden="1" customHeight="1" x14ac:dyDescent="0.25">
      <c r="A8" s="93">
        <v>45016</v>
      </c>
      <c r="B8" s="94" t="s">
        <v>2915</v>
      </c>
      <c r="C8" s="94" t="s">
        <v>16</v>
      </c>
      <c r="D8" s="94" t="s">
        <v>2020</v>
      </c>
      <c r="E8" s="94" t="s">
        <v>238</v>
      </c>
      <c r="F8" s="94" t="s">
        <v>239</v>
      </c>
      <c r="G8" s="94" t="s">
        <v>2811</v>
      </c>
      <c r="H8" s="94" t="s">
        <v>2898</v>
      </c>
      <c r="I8" s="98" t="s">
        <v>2801</v>
      </c>
      <c r="J8" s="94" t="s">
        <v>2802</v>
      </c>
      <c r="K8" s="96">
        <v>2523898.9300000002</v>
      </c>
      <c r="L8" s="96">
        <v>2800000</v>
      </c>
      <c r="M8" s="96">
        <v>1400000</v>
      </c>
      <c r="N8" s="96">
        <v>502237.44999999995</v>
      </c>
      <c r="O8" s="96">
        <v>-897762.55</v>
      </c>
      <c r="P8" s="96">
        <v>-64.125896428571423</v>
      </c>
      <c r="Q8" s="94" t="s">
        <v>2890</v>
      </c>
    </row>
    <row r="9" spans="1:17" ht="19.5" hidden="1" customHeight="1" x14ac:dyDescent="0.25">
      <c r="A9" s="93">
        <v>45016</v>
      </c>
      <c r="B9" s="94" t="s">
        <v>2915</v>
      </c>
      <c r="C9" s="94" t="s">
        <v>16</v>
      </c>
      <c r="D9" s="94" t="s">
        <v>2020</v>
      </c>
      <c r="E9" s="94" t="s">
        <v>238</v>
      </c>
      <c r="F9" s="94" t="s">
        <v>239</v>
      </c>
      <c r="G9" s="94" t="s">
        <v>2811</v>
      </c>
      <c r="H9" s="94" t="s">
        <v>2898</v>
      </c>
      <c r="I9" s="98" t="s">
        <v>2803</v>
      </c>
      <c r="J9" s="94" t="s">
        <v>2804</v>
      </c>
      <c r="K9" s="96">
        <v>274992919.81</v>
      </c>
      <c r="L9" s="96">
        <v>205200000</v>
      </c>
      <c r="M9" s="96">
        <v>102600000</v>
      </c>
      <c r="N9" s="96">
        <v>93202335.980000004</v>
      </c>
      <c r="O9" s="96">
        <v>-9397664.0199999996</v>
      </c>
      <c r="P9" s="96">
        <v>-9.1595165886939576</v>
      </c>
      <c r="Q9" s="94" t="s">
        <v>2890</v>
      </c>
    </row>
    <row r="10" spans="1:17" ht="19.5" hidden="1" customHeight="1" x14ac:dyDescent="0.25">
      <c r="A10" s="93">
        <v>45016</v>
      </c>
      <c r="B10" s="94" t="s">
        <v>2915</v>
      </c>
      <c r="C10" s="94" t="s">
        <v>16</v>
      </c>
      <c r="D10" s="94" t="s">
        <v>2020</v>
      </c>
      <c r="E10" s="94" t="s">
        <v>238</v>
      </c>
      <c r="F10" s="94" t="s">
        <v>239</v>
      </c>
      <c r="G10" s="94" t="s">
        <v>2811</v>
      </c>
      <c r="H10" s="94" t="s">
        <v>2898</v>
      </c>
      <c r="I10" s="98" t="s">
        <v>2805</v>
      </c>
      <c r="J10" s="94" t="s">
        <v>2806</v>
      </c>
      <c r="K10" s="96">
        <v>445763034.29000002</v>
      </c>
      <c r="L10" s="96">
        <v>448535000</v>
      </c>
      <c r="M10" s="96">
        <v>224267500</v>
      </c>
      <c r="N10" s="96">
        <v>223439295.74000001</v>
      </c>
      <c r="O10" s="96">
        <v>-828204.26</v>
      </c>
      <c r="P10" s="96">
        <v>-0.36929303621790943</v>
      </c>
      <c r="Q10" s="94" t="s">
        <v>2890</v>
      </c>
    </row>
    <row r="11" spans="1:17" ht="19.5" hidden="1" customHeight="1" x14ac:dyDescent="0.25">
      <c r="A11" s="93">
        <v>45016</v>
      </c>
      <c r="B11" s="94" t="s">
        <v>2915</v>
      </c>
      <c r="C11" s="94" t="s">
        <v>16</v>
      </c>
      <c r="D11" s="94" t="s">
        <v>2020</v>
      </c>
      <c r="E11" s="94" t="s">
        <v>238</v>
      </c>
      <c r="F11" s="94" t="s">
        <v>239</v>
      </c>
      <c r="G11" s="94" t="s">
        <v>2811</v>
      </c>
      <c r="H11" s="94" t="s">
        <v>2898</v>
      </c>
      <c r="I11" s="98" t="s">
        <v>2807</v>
      </c>
      <c r="J11" s="94" t="s">
        <v>2808</v>
      </c>
      <c r="K11" s="96">
        <v>126232531.8</v>
      </c>
      <c r="L11" s="96">
        <v>119200000</v>
      </c>
      <c r="M11" s="96">
        <v>59600000</v>
      </c>
      <c r="N11" s="96">
        <v>51445110.379999995</v>
      </c>
      <c r="O11" s="96">
        <v>-8154889.6200000001</v>
      </c>
      <c r="P11" s="96">
        <v>-13.682700704697986</v>
      </c>
      <c r="Q11" s="94" t="s">
        <v>2890</v>
      </c>
    </row>
    <row r="12" spans="1:17" ht="19.5" hidden="1" customHeight="1" x14ac:dyDescent="0.25">
      <c r="A12" s="93">
        <v>45016</v>
      </c>
      <c r="B12" s="94" t="s">
        <v>2915</v>
      </c>
      <c r="C12" s="94" t="s">
        <v>16</v>
      </c>
      <c r="D12" s="94" t="s">
        <v>2020</v>
      </c>
      <c r="E12" s="94" t="s">
        <v>238</v>
      </c>
      <c r="F12" s="94" t="s">
        <v>239</v>
      </c>
      <c r="G12" s="94" t="s">
        <v>2811</v>
      </c>
      <c r="H12" s="94" t="s">
        <v>2898</v>
      </c>
      <c r="I12" s="98" t="s">
        <v>2870</v>
      </c>
      <c r="J12" s="94" t="s">
        <v>2871</v>
      </c>
      <c r="K12" s="96">
        <v>0</v>
      </c>
      <c r="L12" s="97"/>
      <c r="M12" s="97"/>
      <c r="N12" s="96">
        <v>0</v>
      </c>
      <c r="O12" s="97"/>
      <c r="P12" s="97"/>
      <c r="Q12" s="94" t="s">
        <v>2895</v>
      </c>
    </row>
    <row r="13" spans="1:17" ht="19.5" hidden="1" customHeight="1" x14ac:dyDescent="0.25">
      <c r="A13" s="93">
        <v>45016</v>
      </c>
      <c r="B13" s="94" t="s">
        <v>2915</v>
      </c>
      <c r="C13" s="94" t="s">
        <v>16</v>
      </c>
      <c r="D13" s="94" t="s">
        <v>2020</v>
      </c>
      <c r="E13" s="94" t="s">
        <v>238</v>
      </c>
      <c r="F13" s="94" t="s">
        <v>239</v>
      </c>
      <c r="G13" s="94" t="s">
        <v>2811</v>
      </c>
      <c r="H13" s="94" t="s">
        <v>2898</v>
      </c>
      <c r="I13" s="98" t="s">
        <v>2809</v>
      </c>
      <c r="J13" s="94" t="s">
        <v>2810</v>
      </c>
      <c r="K13" s="96">
        <v>34614351.340000004</v>
      </c>
      <c r="L13" s="96">
        <v>31031197.039999999</v>
      </c>
      <c r="M13" s="96">
        <v>15515598.52</v>
      </c>
      <c r="N13" s="96">
        <v>29928197.039999999</v>
      </c>
      <c r="O13" s="96">
        <v>14412598.52</v>
      </c>
      <c r="P13" s="96">
        <v>92.891025128175329</v>
      </c>
      <c r="Q13" s="94" t="s">
        <v>2889</v>
      </c>
    </row>
    <row r="14" spans="1:17" ht="19.5" hidden="1" customHeight="1" x14ac:dyDescent="0.25">
      <c r="A14" s="93">
        <v>45016</v>
      </c>
      <c r="B14" s="94" t="s">
        <v>2915</v>
      </c>
      <c r="C14" s="94" t="s">
        <v>16</v>
      </c>
      <c r="D14" s="94" t="s">
        <v>2020</v>
      </c>
      <c r="E14" s="94" t="s">
        <v>238</v>
      </c>
      <c r="F14" s="94" t="s">
        <v>239</v>
      </c>
      <c r="G14" s="94" t="s">
        <v>2839</v>
      </c>
      <c r="H14" s="94" t="s">
        <v>2898</v>
      </c>
      <c r="I14" s="99" t="s">
        <v>2812</v>
      </c>
      <c r="J14" s="94" t="s">
        <v>2813</v>
      </c>
      <c r="K14" s="96">
        <v>349809770.24000001</v>
      </c>
      <c r="L14" s="96">
        <v>300000000</v>
      </c>
      <c r="M14" s="96">
        <v>150000000</v>
      </c>
      <c r="N14" s="96">
        <v>146392818.21000001</v>
      </c>
      <c r="O14" s="96">
        <v>-3607181.79</v>
      </c>
      <c r="P14" s="96">
        <v>-2.4047878599999999</v>
      </c>
      <c r="Q14" s="94" t="s">
        <v>2889</v>
      </c>
    </row>
    <row r="15" spans="1:17" ht="19.5" hidden="1" customHeight="1" x14ac:dyDescent="0.25">
      <c r="A15" s="93">
        <v>45016</v>
      </c>
      <c r="B15" s="94" t="s">
        <v>2915</v>
      </c>
      <c r="C15" s="94" t="s">
        <v>16</v>
      </c>
      <c r="D15" s="94" t="s">
        <v>2020</v>
      </c>
      <c r="E15" s="94" t="s">
        <v>238</v>
      </c>
      <c r="F15" s="94" t="s">
        <v>239</v>
      </c>
      <c r="G15" s="94" t="s">
        <v>2839</v>
      </c>
      <c r="H15" s="94" t="s">
        <v>2898</v>
      </c>
      <c r="I15" s="99" t="s">
        <v>2814</v>
      </c>
      <c r="J15" s="94" t="s">
        <v>2815</v>
      </c>
      <c r="K15" s="96">
        <v>127724535.5</v>
      </c>
      <c r="L15" s="96">
        <v>110000000</v>
      </c>
      <c r="M15" s="96">
        <v>55000000</v>
      </c>
      <c r="N15" s="96">
        <v>63473927.149999999</v>
      </c>
      <c r="O15" s="96">
        <v>8473927.1500000004</v>
      </c>
      <c r="P15" s="96">
        <v>15.407140272727274</v>
      </c>
      <c r="Q15" s="94" t="s">
        <v>2890</v>
      </c>
    </row>
    <row r="16" spans="1:17" ht="19.5" hidden="1" customHeight="1" x14ac:dyDescent="0.25">
      <c r="A16" s="93">
        <v>45016</v>
      </c>
      <c r="B16" s="94" t="s">
        <v>2915</v>
      </c>
      <c r="C16" s="94" t="s">
        <v>16</v>
      </c>
      <c r="D16" s="94" t="s">
        <v>2020</v>
      </c>
      <c r="E16" s="94" t="s">
        <v>238</v>
      </c>
      <c r="F16" s="94" t="s">
        <v>239</v>
      </c>
      <c r="G16" s="94" t="s">
        <v>2839</v>
      </c>
      <c r="H16" s="94" t="s">
        <v>2898</v>
      </c>
      <c r="I16" s="99" t="s">
        <v>2816</v>
      </c>
      <c r="J16" s="94" t="s">
        <v>2817</v>
      </c>
      <c r="K16" s="96">
        <v>922285.37</v>
      </c>
      <c r="L16" s="96">
        <v>1500000</v>
      </c>
      <c r="M16" s="96">
        <v>750000</v>
      </c>
      <c r="N16" s="96">
        <v>496459.07</v>
      </c>
      <c r="O16" s="96">
        <v>-253540.93</v>
      </c>
      <c r="P16" s="96">
        <v>-33.805457333333329</v>
      </c>
      <c r="Q16" s="94" t="s">
        <v>2889</v>
      </c>
    </row>
    <row r="17" spans="1:17" ht="19.5" hidden="1" customHeight="1" x14ac:dyDescent="0.25">
      <c r="A17" s="93">
        <v>45016</v>
      </c>
      <c r="B17" s="94" t="s">
        <v>2915</v>
      </c>
      <c r="C17" s="94" t="s">
        <v>16</v>
      </c>
      <c r="D17" s="94" t="s">
        <v>2020</v>
      </c>
      <c r="E17" s="94" t="s">
        <v>238</v>
      </c>
      <c r="F17" s="94" t="s">
        <v>239</v>
      </c>
      <c r="G17" s="94" t="s">
        <v>2839</v>
      </c>
      <c r="H17" s="94" t="s">
        <v>2898</v>
      </c>
      <c r="I17" s="99" t="s">
        <v>2818</v>
      </c>
      <c r="J17" s="94" t="s">
        <v>2819</v>
      </c>
      <c r="K17" s="96">
        <v>85411297.359999999</v>
      </c>
      <c r="L17" s="96">
        <v>70000000</v>
      </c>
      <c r="M17" s="96">
        <v>35000000</v>
      </c>
      <c r="N17" s="96">
        <v>28575121.789999999</v>
      </c>
      <c r="O17" s="96">
        <v>-6424878.21</v>
      </c>
      <c r="P17" s="96">
        <v>-18.356794885714283</v>
      </c>
      <c r="Q17" s="94" t="s">
        <v>2889</v>
      </c>
    </row>
    <row r="18" spans="1:17" ht="19.5" hidden="1" customHeight="1" x14ac:dyDescent="0.25">
      <c r="A18" s="93">
        <v>45016</v>
      </c>
      <c r="B18" s="94" t="s">
        <v>2915</v>
      </c>
      <c r="C18" s="94" t="s">
        <v>16</v>
      </c>
      <c r="D18" s="94" t="s">
        <v>2020</v>
      </c>
      <c r="E18" s="94" t="s">
        <v>238</v>
      </c>
      <c r="F18" s="94" t="s">
        <v>239</v>
      </c>
      <c r="G18" s="94" t="s">
        <v>2839</v>
      </c>
      <c r="H18" s="94" t="s">
        <v>2898</v>
      </c>
      <c r="I18" s="99" t="s">
        <v>2820</v>
      </c>
      <c r="J18" s="94" t="s">
        <v>2821</v>
      </c>
      <c r="K18" s="96">
        <v>447627386.98000002</v>
      </c>
      <c r="L18" s="96">
        <v>448535000</v>
      </c>
      <c r="M18" s="96">
        <v>224267500</v>
      </c>
      <c r="N18" s="96">
        <v>224079325.60999998</v>
      </c>
      <c r="O18" s="96">
        <v>-188174.39</v>
      </c>
      <c r="P18" s="96">
        <v>-8.3906223594591295E-2</v>
      </c>
      <c r="Q18" s="94" t="s">
        <v>2889</v>
      </c>
    </row>
    <row r="19" spans="1:17" ht="19.5" hidden="1" customHeight="1" x14ac:dyDescent="0.25">
      <c r="A19" s="93">
        <v>45016</v>
      </c>
      <c r="B19" s="94" t="s">
        <v>2915</v>
      </c>
      <c r="C19" s="94" t="s">
        <v>16</v>
      </c>
      <c r="D19" s="94" t="s">
        <v>2020</v>
      </c>
      <c r="E19" s="94" t="s">
        <v>238</v>
      </c>
      <c r="F19" s="94" t="s">
        <v>239</v>
      </c>
      <c r="G19" s="94" t="s">
        <v>2839</v>
      </c>
      <c r="H19" s="94" t="s">
        <v>2898</v>
      </c>
      <c r="I19" s="99" t="s">
        <v>2822</v>
      </c>
      <c r="J19" s="94" t="s">
        <v>2846</v>
      </c>
      <c r="K19" s="96">
        <v>96518393.049999997</v>
      </c>
      <c r="L19" s="96">
        <v>97500000</v>
      </c>
      <c r="M19" s="96">
        <v>48750000</v>
      </c>
      <c r="N19" s="96">
        <v>50611051.479999997</v>
      </c>
      <c r="O19" s="96">
        <v>1861051.48</v>
      </c>
      <c r="P19" s="96">
        <v>3.8175414974358977</v>
      </c>
      <c r="Q19" s="94" t="s">
        <v>2890</v>
      </c>
    </row>
    <row r="20" spans="1:17" ht="19.5" hidden="1" customHeight="1" x14ac:dyDescent="0.25">
      <c r="A20" s="93">
        <v>45016</v>
      </c>
      <c r="B20" s="94" t="s">
        <v>2915</v>
      </c>
      <c r="C20" s="94" t="s">
        <v>16</v>
      </c>
      <c r="D20" s="94" t="s">
        <v>2020</v>
      </c>
      <c r="E20" s="94" t="s">
        <v>238</v>
      </c>
      <c r="F20" s="94" t="s">
        <v>239</v>
      </c>
      <c r="G20" s="94" t="s">
        <v>2839</v>
      </c>
      <c r="H20" s="94" t="s">
        <v>2898</v>
      </c>
      <c r="I20" s="99" t="s">
        <v>2823</v>
      </c>
      <c r="J20" s="94" t="s">
        <v>2824</v>
      </c>
      <c r="K20" s="96">
        <v>224306708.41</v>
      </c>
      <c r="L20" s="96">
        <v>228420000</v>
      </c>
      <c r="M20" s="96">
        <v>114210000</v>
      </c>
      <c r="N20" s="96">
        <v>117930753</v>
      </c>
      <c r="O20" s="96">
        <v>3720753</v>
      </c>
      <c r="P20" s="96">
        <v>3.2578171788810089</v>
      </c>
      <c r="Q20" s="94" t="s">
        <v>2890</v>
      </c>
    </row>
    <row r="21" spans="1:17" ht="19.5" hidden="1" customHeight="1" x14ac:dyDescent="0.25">
      <c r="A21" s="93">
        <v>45016</v>
      </c>
      <c r="B21" s="94" t="s">
        <v>2915</v>
      </c>
      <c r="C21" s="94" t="s">
        <v>16</v>
      </c>
      <c r="D21" s="94" t="s">
        <v>2020</v>
      </c>
      <c r="E21" s="94" t="s">
        <v>238</v>
      </c>
      <c r="F21" s="94" t="s">
        <v>239</v>
      </c>
      <c r="G21" s="94" t="s">
        <v>2839</v>
      </c>
      <c r="H21" s="94" t="s">
        <v>2898</v>
      </c>
      <c r="I21" s="99" t="s">
        <v>2825</v>
      </c>
      <c r="J21" s="94" t="s">
        <v>2826</v>
      </c>
      <c r="K21" s="96">
        <v>49354175.039999999</v>
      </c>
      <c r="L21" s="96">
        <v>36470000</v>
      </c>
      <c r="M21" s="96">
        <v>18235000</v>
      </c>
      <c r="N21" s="96">
        <v>15489261.009999998</v>
      </c>
      <c r="O21" s="96">
        <v>-2745738.99</v>
      </c>
      <c r="P21" s="96">
        <v>-15.057521195503153</v>
      </c>
      <c r="Q21" s="94" t="s">
        <v>2889</v>
      </c>
    </row>
    <row r="22" spans="1:17" ht="19.5" hidden="1" customHeight="1" x14ac:dyDescent="0.25">
      <c r="A22" s="93">
        <v>45016</v>
      </c>
      <c r="B22" s="94" t="s">
        <v>2915</v>
      </c>
      <c r="C22" s="94" t="s">
        <v>16</v>
      </c>
      <c r="D22" s="94" t="s">
        <v>2020</v>
      </c>
      <c r="E22" s="94" t="s">
        <v>238</v>
      </c>
      <c r="F22" s="94" t="s">
        <v>239</v>
      </c>
      <c r="G22" s="94" t="s">
        <v>2839</v>
      </c>
      <c r="H22" s="94" t="s">
        <v>2898</v>
      </c>
      <c r="I22" s="99" t="s">
        <v>2827</v>
      </c>
      <c r="J22" s="94" t="s">
        <v>2828</v>
      </c>
      <c r="K22" s="96">
        <v>116673590.89</v>
      </c>
      <c r="L22" s="96">
        <v>108532000</v>
      </c>
      <c r="M22" s="96">
        <v>54266000</v>
      </c>
      <c r="N22" s="96">
        <v>54984261.440000005</v>
      </c>
      <c r="O22" s="96">
        <v>718261.44</v>
      </c>
      <c r="P22" s="96">
        <v>1.3235938525043305</v>
      </c>
      <c r="Q22" s="94" t="s">
        <v>2890</v>
      </c>
    </row>
    <row r="23" spans="1:17" ht="19.5" hidden="1" customHeight="1" x14ac:dyDescent="0.25">
      <c r="A23" s="93">
        <v>45016</v>
      </c>
      <c r="B23" s="94" t="s">
        <v>2915</v>
      </c>
      <c r="C23" s="94" t="s">
        <v>16</v>
      </c>
      <c r="D23" s="94" t="s">
        <v>2020</v>
      </c>
      <c r="E23" s="94" t="s">
        <v>238</v>
      </c>
      <c r="F23" s="94" t="s">
        <v>239</v>
      </c>
      <c r="G23" s="94" t="s">
        <v>2839</v>
      </c>
      <c r="H23" s="94" t="s">
        <v>2898</v>
      </c>
      <c r="I23" s="99" t="s">
        <v>2829</v>
      </c>
      <c r="J23" s="94" t="s">
        <v>2830</v>
      </c>
      <c r="K23" s="96">
        <v>31848503.329999998</v>
      </c>
      <c r="L23" s="96">
        <v>30300000</v>
      </c>
      <c r="M23" s="96">
        <v>15150000</v>
      </c>
      <c r="N23" s="96">
        <v>19888297.75</v>
      </c>
      <c r="O23" s="96">
        <v>4738297.75</v>
      </c>
      <c r="P23" s="96">
        <v>31.275892739273928</v>
      </c>
      <c r="Q23" s="94" t="s">
        <v>2890</v>
      </c>
    </row>
    <row r="24" spans="1:17" ht="19.5" hidden="1" customHeight="1" x14ac:dyDescent="0.25">
      <c r="A24" s="93">
        <v>45016</v>
      </c>
      <c r="B24" s="94" t="s">
        <v>2915</v>
      </c>
      <c r="C24" s="94" t="s">
        <v>16</v>
      </c>
      <c r="D24" s="94" t="s">
        <v>2020</v>
      </c>
      <c r="E24" s="94" t="s">
        <v>238</v>
      </c>
      <c r="F24" s="94" t="s">
        <v>239</v>
      </c>
      <c r="G24" s="94" t="s">
        <v>2839</v>
      </c>
      <c r="H24" s="94" t="s">
        <v>2898</v>
      </c>
      <c r="I24" s="99" t="s">
        <v>2831</v>
      </c>
      <c r="J24" s="94" t="s">
        <v>2832</v>
      </c>
      <c r="K24" s="96">
        <v>37942135.759999998</v>
      </c>
      <c r="L24" s="96">
        <v>36070000</v>
      </c>
      <c r="M24" s="96">
        <v>18035000</v>
      </c>
      <c r="N24" s="96">
        <v>21737824.939999998</v>
      </c>
      <c r="O24" s="96">
        <v>3702824.94</v>
      </c>
      <c r="P24" s="96">
        <v>20.531327640698638</v>
      </c>
      <c r="Q24" s="94" t="s">
        <v>2890</v>
      </c>
    </row>
    <row r="25" spans="1:17" ht="19.5" hidden="1" customHeight="1" x14ac:dyDescent="0.25">
      <c r="A25" s="93">
        <v>45016</v>
      </c>
      <c r="B25" s="94" t="s">
        <v>2915</v>
      </c>
      <c r="C25" s="94" t="s">
        <v>16</v>
      </c>
      <c r="D25" s="94" t="s">
        <v>2020</v>
      </c>
      <c r="E25" s="94" t="s">
        <v>238</v>
      </c>
      <c r="F25" s="94" t="s">
        <v>239</v>
      </c>
      <c r="G25" s="94" t="s">
        <v>2839</v>
      </c>
      <c r="H25" s="94" t="s">
        <v>2898</v>
      </c>
      <c r="I25" s="99" t="s">
        <v>2833</v>
      </c>
      <c r="J25" s="94" t="s">
        <v>2834</v>
      </c>
      <c r="K25" s="96">
        <v>90666275.810000002</v>
      </c>
      <c r="L25" s="96">
        <v>92500000</v>
      </c>
      <c r="M25" s="96">
        <v>46250000</v>
      </c>
      <c r="N25" s="96">
        <v>48320007.709999993</v>
      </c>
      <c r="O25" s="96">
        <v>2070007.71</v>
      </c>
      <c r="P25" s="96">
        <v>4.4756923459459461</v>
      </c>
      <c r="Q25" s="94" t="s">
        <v>2890</v>
      </c>
    </row>
    <row r="26" spans="1:17" ht="19.5" hidden="1" customHeight="1" x14ac:dyDescent="0.25">
      <c r="A26" s="93">
        <v>45016</v>
      </c>
      <c r="B26" s="94" t="s">
        <v>2915</v>
      </c>
      <c r="C26" s="94" t="s">
        <v>16</v>
      </c>
      <c r="D26" s="94" t="s">
        <v>2020</v>
      </c>
      <c r="E26" s="94" t="s">
        <v>238</v>
      </c>
      <c r="F26" s="94" t="s">
        <v>239</v>
      </c>
      <c r="G26" s="94" t="s">
        <v>2839</v>
      </c>
      <c r="H26" s="94" t="s">
        <v>2898</v>
      </c>
      <c r="I26" s="99" t="s">
        <v>2835</v>
      </c>
      <c r="J26" s="94" t="s">
        <v>2836</v>
      </c>
      <c r="K26" s="96">
        <v>733538.08</v>
      </c>
      <c r="L26" s="96">
        <v>750000</v>
      </c>
      <c r="M26" s="96">
        <v>375000</v>
      </c>
      <c r="N26" s="96">
        <v>1157151.23</v>
      </c>
      <c r="O26" s="96">
        <v>782151.23</v>
      </c>
      <c r="P26" s="96">
        <v>208.57366133333332</v>
      </c>
      <c r="Q26" s="94" t="s">
        <v>2890</v>
      </c>
    </row>
    <row r="27" spans="1:17" ht="19.5" hidden="1" customHeight="1" x14ac:dyDescent="0.25">
      <c r="A27" s="93">
        <v>45016</v>
      </c>
      <c r="B27" s="94" t="s">
        <v>2915</v>
      </c>
      <c r="C27" s="94" t="s">
        <v>16</v>
      </c>
      <c r="D27" s="94" t="s">
        <v>2020</v>
      </c>
      <c r="E27" s="94" t="s">
        <v>238</v>
      </c>
      <c r="F27" s="94" t="s">
        <v>239</v>
      </c>
      <c r="G27" s="94" t="s">
        <v>2839</v>
      </c>
      <c r="H27" s="94" t="s">
        <v>2898</v>
      </c>
      <c r="I27" s="99" t="s">
        <v>2837</v>
      </c>
      <c r="J27" s="94" t="s">
        <v>2838</v>
      </c>
      <c r="K27" s="96">
        <v>53315447.369999997</v>
      </c>
      <c r="L27" s="96">
        <v>49960000</v>
      </c>
      <c r="M27" s="96">
        <v>24980000</v>
      </c>
      <c r="N27" s="96">
        <v>29856536.59</v>
      </c>
      <c r="O27" s="96">
        <v>4876536.59</v>
      </c>
      <c r="P27" s="96">
        <v>19.521763771016815</v>
      </c>
      <c r="Q27" s="94" t="s">
        <v>2890</v>
      </c>
    </row>
    <row r="28" spans="1:17" ht="19.5" hidden="1" customHeight="1" x14ac:dyDescent="0.25">
      <c r="A28" s="93">
        <v>45016</v>
      </c>
      <c r="B28" s="94" t="s">
        <v>2915</v>
      </c>
      <c r="C28" s="94" t="s">
        <v>16</v>
      </c>
      <c r="D28" s="94" t="s">
        <v>2020</v>
      </c>
      <c r="E28" s="94" t="s">
        <v>238</v>
      </c>
      <c r="F28" s="94" t="s">
        <v>239</v>
      </c>
      <c r="G28" s="94" t="s">
        <v>2839</v>
      </c>
      <c r="H28" s="94" t="s">
        <v>2898</v>
      </c>
      <c r="I28" s="99" t="s">
        <v>2872</v>
      </c>
      <c r="J28" s="94" t="s">
        <v>2873</v>
      </c>
      <c r="K28" s="96">
        <v>462831.74</v>
      </c>
      <c r="L28" s="97"/>
      <c r="M28" s="97"/>
      <c r="N28" s="96">
        <v>341085.54</v>
      </c>
      <c r="O28" s="97"/>
      <c r="P28" s="97"/>
      <c r="Q28" s="94" t="s">
        <v>2895</v>
      </c>
    </row>
    <row r="29" spans="1:17" ht="19.5" hidden="1" customHeight="1" x14ac:dyDescent="0.25">
      <c r="A29" s="93">
        <v>45016</v>
      </c>
      <c r="B29" s="94" t="s">
        <v>2915</v>
      </c>
      <c r="C29" s="94" t="s">
        <v>16</v>
      </c>
      <c r="D29" s="94" t="s">
        <v>2020</v>
      </c>
      <c r="E29" s="94" t="s">
        <v>238</v>
      </c>
      <c r="F29" s="94" t="s">
        <v>239</v>
      </c>
      <c r="G29" s="94" t="s">
        <v>2891</v>
      </c>
      <c r="H29" s="94" t="s">
        <v>1944</v>
      </c>
      <c r="I29" s="100" t="s">
        <v>2852</v>
      </c>
      <c r="J29" s="94" t="s">
        <v>2892</v>
      </c>
      <c r="K29" s="96">
        <v>587089802.00999999</v>
      </c>
      <c r="L29" s="96">
        <v>587089802.00999999</v>
      </c>
      <c r="M29" s="96">
        <v>293544901.005</v>
      </c>
      <c r="N29" s="96">
        <v>443030501.6699996</v>
      </c>
      <c r="O29" s="96">
        <v>149485600.66499999</v>
      </c>
      <c r="P29" s="96">
        <v>50.924270921828679</v>
      </c>
      <c r="Q29" s="94" t="s">
        <v>2889</v>
      </c>
    </row>
    <row r="30" spans="1:17" ht="19.5" hidden="1" customHeight="1" x14ac:dyDescent="0.25">
      <c r="A30" s="93">
        <v>45016</v>
      </c>
      <c r="B30" s="94" t="s">
        <v>2915</v>
      </c>
      <c r="C30" s="94" t="s">
        <v>16</v>
      </c>
      <c r="D30" s="94" t="s">
        <v>2020</v>
      </c>
      <c r="E30" s="94" t="s">
        <v>238</v>
      </c>
      <c r="F30" s="94" t="s">
        <v>239</v>
      </c>
      <c r="G30" s="94" t="s">
        <v>2901</v>
      </c>
      <c r="H30" s="94" t="s">
        <v>1944</v>
      </c>
      <c r="I30" s="100" t="s">
        <v>2853</v>
      </c>
      <c r="J30" s="94" t="s">
        <v>2893</v>
      </c>
      <c r="K30" s="96">
        <v>253732717.80000001</v>
      </c>
      <c r="L30" s="96">
        <v>253732717.80000001</v>
      </c>
      <c r="M30" s="96">
        <v>126866358.90000001</v>
      </c>
      <c r="N30" s="96">
        <v>321227742.46999997</v>
      </c>
      <c r="O30" s="96">
        <v>194361383.56999999</v>
      </c>
      <c r="P30" s="96">
        <v>153.20167241750957</v>
      </c>
      <c r="Q30" s="94" t="s">
        <v>2889</v>
      </c>
    </row>
    <row r="31" spans="1:17" ht="19.5" hidden="1" customHeight="1" x14ac:dyDescent="0.25">
      <c r="A31" s="93">
        <v>45016</v>
      </c>
      <c r="B31" s="94" t="s">
        <v>2915</v>
      </c>
      <c r="C31" s="94" t="s">
        <v>16</v>
      </c>
      <c r="D31" s="94" t="s">
        <v>2020</v>
      </c>
      <c r="E31" s="94" t="s">
        <v>238</v>
      </c>
      <c r="F31" s="94" t="s">
        <v>239</v>
      </c>
      <c r="G31" s="94" t="s">
        <v>2901</v>
      </c>
      <c r="H31" s="94" t="s">
        <v>1944</v>
      </c>
      <c r="I31" s="100" t="s">
        <v>2854</v>
      </c>
      <c r="J31" s="94" t="s">
        <v>2894</v>
      </c>
      <c r="K31" s="96">
        <v>273243321.94</v>
      </c>
      <c r="L31" s="96">
        <v>-273243321.94</v>
      </c>
      <c r="M31" s="96">
        <v>-136621660.97</v>
      </c>
      <c r="N31" s="96">
        <v>-233666559.48999995</v>
      </c>
      <c r="O31" s="96">
        <v>-97044898.519999996</v>
      </c>
      <c r="P31" s="96">
        <v>71.031853829759513</v>
      </c>
      <c r="Q31" s="94" t="s">
        <v>2889</v>
      </c>
    </row>
    <row r="32" spans="1:17" ht="19.5" hidden="1" customHeight="1" x14ac:dyDescent="0.25">
      <c r="A32" s="93">
        <v>45016</v>
      </c>
      <c r="B32" s="94" t="s">
        <v>2915</v>
      </c>
      <c r="C32" s="94" t="s">
        <v>16</v>
      </c>
      <c r="D32" s="94" t="s">
        <v>2031</v>
      </c>
      <c r="E32" s="94" t="s">
        <v>299</v>
      </c>
      <c r="F32" s="94" t="s">
        <v>300</v>
      </c>
      <c r="G32" s="94" t="s">
        <v>2811</v>
      </c>
      <c r="H32" s="94" t="s">
        <v>2898</v>
      </c>
      <c r="I32" s="100" t="s">
        <v>2790</v>
      </c>
      <c r="J32" s="94" t="s">
        <v>2791</v>
      </c>
      <c r="K32" s="96">
        <v>171062316.19999999</v>
      </c>
      <c r="L32" s="96">
        <v>145000000</v>
      </c>
      <c r="M32" s="96">
        <v>72500000</v>
      </c>
      <c r="N32" s="96">
        <v>76940550.420000017</v>
      </c>
      <c r="O32" s="96">
        <v>4440550.42</v>
      </c>
      <c r="P32" s="96">
        <v>6.1248971310344826</v>
      </c>
      <c r="Q32" s="94" t="s">
        <v>2889</v>
      </c>
    </row>
    <row r="33" spans="1:17" ht="19.5" hidden="1" customHeight="1" x14ac:dyDescent="0.25">
      <c r="A33" s="93">
        <v>45016</v>
      </c>
      <c r="B33" s="94" t="s">
        <v>2915</v>
      </c>
      <c r="C33" s="94" t="s">
        <v>16</v>
      </c>
      <c r="D33" s="94" t="s">
        <v>2031</v>
      </c>
      <c r="E33" s="94" t="s">
        <v>299</v>
      </c>
      <c r="F33" s="94" t="s">
        <v>300</v>
      </c>
      <c r="G33" s="94" t="s">
        <v>2811</v>
      </c>
      <c r="H33" s="94" t="s">
        <v>2898</v>
      </c>
      <c r="I33" s="100" t="s">
        <v>2792</v>
      </c>
      <c r="J33" s="94" t="s">
        <v>2793</v>
      </c>
      <c r="K33" s="96">
        <v>206733.33</v>
      </c>
      <c r="L33" s="96">
        <v>250000</v>
      </c>
      <c r="M33" s="96">
        <v>125000</v>
      </c>
      <c r="N33" s="96">
        <v>148250</v>
      </c>
      <c r="O33" s="96">
        <v>23250</v>
      </c>
      <c r="P33" s="96">
        <v>18.600000000000001</v>
      </c>
      <c r="Q33" s="94" t="s">
        <v>2889</v>
      </c>
    </row>
    <row r="34" spans="1:17" ht="19.5" hidden="1" customHeight="1" x14ac:dyDescent="0.25">
      <c r="A34" s="93">
        <v>45016</v>
      </c>
      <c r="B34" s="94" t="s">
        <v>2915</v>
      </c>
      <c r="C34" s="94" t="s">
        <v>16</v>
      </c>
      <c r="D34" s="94" t="s">
        <v>2031</v>
      </c>
      <c r="E34" s="94" t="s">
        <v>299</v>
      </c>
      <c r="F34" s="94" t="s">
        <v>300</v>
      </c>
      <c r="G34" s="94" t="s">
        <v>2811</v>
      </c>
      <c r="H34" s="94" t="s">
        <v>2898</v>
      </c>
      <c r="I34" s="100" t="s">
        <v>2794</v>
      </c>
      <c r="J34" s="94" t="s">
        <v>2795</v>
      </c>
      <c r="K34" s="96">
        <v>1125928.1399999999</v>
      </c>
      <c r="L34" s="96">
        <v>1500000</v>
      </c>
      <c r="M34" s="96">
        <v>750000</v>
      </c>
      <c r="N34" s="96">
        <v>702492.74</v>
      </c>
      <c r="O34" s="96">
        <v>-47507.26</v>
      </c>
      <c r="P34" s="96">
        <v>-6.3343013333333333</v>
      </c>
      <c r="Q34" s="94" t="s">
        <v>2890</v>
      </c>
    </row>
    <row r="35" spans="1:17" ht="19.5" hidden="1" customHeight="1" x14ac:dyDescent="0.25">
      <c r="A35" s="93">
        <v>45016</v>
      </c>
      <c r="B35" s="94" t="s">
        <v>2915</v>
      </c>
      <c r="C35" s="94" t="s">
        <v>16</v>
      </c>
      <c r="D35" s="94" t="s">
        <v>2031</v>
      </c>
      <c r="E35" s="94" t="s">
        <v>299</v>
      </c>
      <c r="F35" s="94" t="s">
        <v>300</v>
      </c>
      <c r="G35" s="94" t="s">
        <v>2811</v>
      </c>
      <c r="H35" s="94" t="s">
        <v>2898</v>
      </c>
      <c r="I35" s="100" t="s">
        <v>2865</v>
      </c>
      <c r="J35" s="94" t="s">
        <v>2796</v>
      </c>
      <c r="K35" s="96">
        <v>9120845.4800000004</v>
      </c>
      <c r="L35" s="96">
        <v>6500000</v>
      </c>
      <c r="M35" s="96">
        <v>3250000</v>
      </c>
      <c r="N35" s="96">
        <v>3238742.7600000002</v>
      </c>
      <c r="O35" s="96">
        <v>-11257.24</v>
      </c>
      <c r="P35" s="96">
        <v>-0.34637661538461539</v>
      </c>
      <c r="Q35" s="94" t="s">
        <v>2890</v>
      </c>
    </row>
    <row r="36" spans="1:17" ht="19.5" hidden="1" customHeight="1" x14ac:dyDescent="0.25">
      <c r="A36" s="93">
        <v>45016</v>
      </c>
      <c r="B36" s="94" t="s">
        <v>2915</v>
      </c>
      <c r="C36" s="94" t="s">
        <v>16</v>
      </c>
      <c r="D36" s="94" t="s">
        <v>2031</v>
      </c>
      <c r="E36" s="94" t="s">
        <v>299</v>
      </c>
      <c r="F36" s="94" t="s">
        <v>300</v>
      </c>
      <c r="G36" s="94" t="s">
        <v>2811</v>
      </c>
      <c r="H36" s="94" t="s">
        <v>2898</v>
      </c>
      <c r="I36" s="100" t="s">
        <v>2797</v>
      </c>
      <c r="J36" s="94" t="s">
        <v>2798</v>
      </c>
      <c r="K36" s="96">
        <v>42470327.659999996</v>
      </c>
      <c r="L36" s="96">
        <v>35000000</v>
      </c>
      <c r="M36" s="96">
        <v>17500000</v>
      </c>
      <c r="N36" s="96">
        <v>18166493.669999998</v>
      </c>
      <c r="O36" s="96">
        <v>666493.67000000004</v>
      </c>
      <c r="P36" s="96">
        <v>3.8085352571428577</v>
      </c>
      <c r="Q36" s="94" t="s">
        <v>2889</v>
      </c>
    </row>
    <row r="37" spans="1:17" ht="19.5" hidden="1" customHeight="1" x14ac:dyDescent="0.25">
      <c r="A37" s="93">
        <v>45016</v>
      </c>
      <c r="B37" s="94" t="s">
        <v>2915</v>
      </c>
      <c r="C37" s="94" t="s">
        <v>16</v>
      </c>
      <c r="D37" s="94" t="s">
        <v>2031</v>
      </c>
      <c r="E37" s="94" t="s">
        <v>299</v>
      </c>
      <c r="F37" s="94" t="s">
        <v>300</v>
      </c>
      <c r="G37" s="94" t="s">
        <v>2811</v>
      </c>
      <c r="H37" s="94" t="s">
        <v>2898</v>
      </c>
      <c r="I37" s="100" t="s">
        <v>2799</v>
      </c>
      <c r="J37" s="94" t="s">
        <v>2800</v>
      </c>
      <c r="K37" s="96">
        <v>82585718.180000007</v>
      </c>
      <c r="L37" s="96">
        <v>52000000</v>
      </c>
      <c r="M37" s="96">
        <v>26000000</v>
      </c>
      <c r="N37" s="96">
        <v>51728352.049999997</v>
      </c>
      <c r="O37" s="96">
        <v>25728352.050000001</v>
      </c>
      <c r="P37" s="96">
        <v>98.955200192307686</v>
      </c>
      <c r="Q37" s="94" t="s">
        <v>2889</v>
      </c>
    </row>
    <row r="38" spans="1:17" ht="19.5" hidden="1" customHeight="1" x14ac:dyDescent="0.25">
      <c r="A38" s="93">
        <v>45016</v>
      </c>
      <c r="B38" s="94" t="s">
        <v>2915</v>
      </c>
      <c r="C38" s="94" t="s">
        <v>16</v>
      </c>
      <c r="D38" s="94" t="s">
        <v>2031</v>
      </c>
      <c r="E38" s="94" t="s">
        <v>299</v>
      </c>
      <c r="F38" s="94" t="s">
        <v>300</v>
      </c>
      <c r="G38" s="94" t="s">
        <v>2811</v>
      </c>
      <c r="H38" s="94" t="s">
        <v>2898</v>
      </c>
      <c r="I38" s="100" t="s">
        <v>2801</v>
      </c>
      <c r="J38" s="94" t="s">
        <v>2802</v>
      </c>
      <c r="K38" s="96">
        <v>1151988</v>
      </c>
      <c r="L38" s="96">
        <v>1000000</v>
      </c>
      <c r="M38" s="96">
        <v>500000</v>
      </c>
      <c r="N38" s="96">
        <v>270473.83</v>
      </c>
      <c r="O38" s="96">
        <v>-229526.17</v>
      </c>
      <c r="P38" s="96">
        <v>-45.905234</v>
      </c>
      <c r="Q38" s="94" t="s">
        <v>2890</v>
      </c>
    </row>
    <row r="39" spans="1:17" ht="19.5" hidden="1" customHeight="1" x14ac:dyDescent="0.25">
      <c r="A39" s="93">
        <v>45016</v>
      </c>
      <c r="B39" s="94" t="s">
        <v>2915</v>
      </c>
      <c r="C39" s="94" t="s">
        <v>16</v>
      </c>
      <c r="D39" s="94" t="s">
        <v>2031</v>
      </c>
      <c r="E39" s="94" t="s">
        <v>299</v>
      </c>
      <c r="F39" s="94" t="s">
        <v>300</v>
      </c>
      <c r="G39" s="94" t="s">
        <v>2811</v>
      </c>
      <c r="H39" s="94" t="s">
        <v>2898</v>
      </c>
      <c r="I39" s="100" t="s">
        <v>2803</v>
      </c>
      <c r="J39" s="94" t="s">
        <v>2804</v>
      </c>
      <c r="K39" s="96">
        <v>125900814.05</v>
      </c>
      <c r="L39" s="96">
        <v>40000000</v>
      </c>
      <c r="M39" s="96">
        <v>20000000</v>
      </c>
      <c r="N39" s="96">
        <v>26048070.539999999</v>
      </c>
      <c r="O39" s="96">
        <v>6048070.54</v>
      </c>
      <c r="P39" s="96">
        <v>30.240352699999999</v>
      </c>
      <c r="Q39" s="94" t="s">
        <v>2889</v>
      </c>
    </row>
    <row r="40" spans="1:17" ht="19.5" hidden="1" customHeight="1" x14ac:dyDescent="0.25">
      <c r="A40" s="93">
        <v>45016</v>
      </c>
      <c r="B40" s="94" t="s">
        <v>2915</v>
      </c>
      <c r="C40" s="94" t="s">
        <v>16</v>
      </c>
      <c r="D40" s="94" t="s">
        <v>2031</v>
      </c>
      <c r="E40" s="94" t="s">
        <v>299</v>
      </c>
      <c r="F40" s="94" t="s">
        <v>300</v>
      </c>
      <c r="G40" s="94" t="s">
        <v>2811</v>
      </c>
      <c r="H40" s="94" t="s">
        <v>2898</v>
      </c>
      <c r="I40" s="100" t="s">
        <v>2805</v>
      </c>
      <c r="J40" s="94" t="s">
        <v>2806</v>
      </c>
      <c r="K40" s="96">
        <v>176733707.96000001</v>
      </c>
      <c r="L40" s="96">
        <v>176000000</v>
      </c>
      <c r="M40" s="96">
        <v>88000000</v>
      </c>
      <c r="N40" s="96">
        <v>88365075.359999999</v>
      </c>
      <c r="O40" s="96">
        <v>365075.36</v>
      </c>
      <c r="P40" s="96">
        <v>0.41485836363636364</v>
      </c>
      <c r="Q40" s="94" t="s">
        <v>2889</v>
      </c>
    </row>
    <row r="41" spans="1:17" ht="19.5" hidden="1" customHeight="1" x14ac:dyDescent="0.25">
      <c r="A41" s="93">
        <v>45016</v>
      </c>
      <c r="B41" s="94" t="s">
        <v>2915</v>
      </c>
      <c r="C41" s="94" t="s">
        <v>16</v>
      </c>
      <c r="D41" s="94" t="s">
        <v>2031</v>
      </c>
      <c r="E41" s="94" t="s">
        <v>299</v>
      </c>
      <c r="F41" s="94" t="s">
        <v>300</v>
      </c>
      <c r="G41" s="94" t="s">
        <v>2811</v>
      </c>
      <c r="H41" s="94" t="s">
        <v>2898</v>
      </c>
      <c r="I41" s="100" t="s">
        <v>2807</v>
      </c>
      <c r="J41" s="94" t="s">
        <v>2808</v>
      </c>
      <c r="K41" s="96">
        <v>38297319.840000004</v>
      </c>
      <c r="L41" s="96">
        <v>40876000</v>
      </c>
      <c r="M41" s="96">
        <v>20438000</v>
      </c>
      <c r="N41" s="96">
        <v>21859260.350000001</v>
      </c>
      <c r="O41" s="96">
        <v>1421260.35</v>
      </c>
      <c r="P41" s="96">
        <v>6.9540089539093843</v>
      </c>
      <c r="Q41" s="94" t="s">
        <v>2889</v>
      </c>
    </row>
    <row r="42" spans="1:17" ht="19.5" hidden="1" customHeight="1" x14ac:dyDescent="0.25">
      <c r="A42" s="93">
        <v>45016</v>
      </c>
      <c r="B42" s="94" t="s">
        <v>2915</v>
      </c>
      <c r="C42" s="94" t="s">
        <v>16</v>
      </c>
      <c r="D42" s="94" t="s">
        <v>2031</v>
      </c>
      <c r="E42" s="94" t="s">
        <v>299</v>
      </c>
      <c r="F42" s="94" t="s">
        <v>300</v>
      </c>
      <c r="G42" s="94" t="s">
        <v>2811</v>
      </c>
      <c r="H42" s="94" t="s">
        <v>2898</v>
      </c>
      <c r="I42" s="100" t="s">
        <v>2870</v>
      </c>
      <c r="J42" s="94" t="s">
        <v>2871</v>
      </c>
      <c r="K42" s="96">
        <v>0</v>
      </c>
      <c r="L42" s="97"/>
      <c r="M42" s="97"/>
      <c r="N42" s="96">
        <v>0</v>
      </c>
      <c r="O42" s="97"/>
      <c r="P42" s="97"/>
      <c r="Q42" s="94" t="s">
        <v>2895</v>
      </c>
    </row>
    <row r="43" spans="1:17" ht="19.5" hidden="1" customHeight="1" x14ac:dyDescent="0.25">
      <c r="A43" s="93">
        <v>45016</v>
      </c>
      <c r="B43" s="94" t="s">
        <v>2915</v>
      </c>
      <c r="C43" s="94" t="s">
        <v>16</v>
      </c>
      <c r="D43" s="94" t="s">
        <v>2031</v>
      </c>
      <c r="E43" s="94" t="s">
        <v>299</v>
      </c>
      <c r="F43" s="94" t="s">
        <v>300</v>
      </c>
      <c r="G43" s="94" t="s">
        <v>2811</v>
      </c>
      <c r="H43" s="94" t="s">
        <v>2898</v>
      </c>
      <c r="I43" s="100" t="s">
        <v>2809</v>
      </c>
      <c r="J43" s="94" t="s">
        <v>2810</v>
      </c>
      <c r="K43" s="96">
        <v>10921052.130000001</v>
      </c>
      <c r="L43" s="96">
        <v>50000000</v>
      </c>
      <c r="M43" s="96">
        <v>25000000</v>
      </c>
      <c r="N43" s="96">
        <v>11436533.41</v>
      </c>
      <c r="O43" s="96">
        <v>-13563466.59</v>
      </c>
      <c r="P43" s="96">
        <v>-54.253866360000004</v>
      </c>
      <c r="Q43" s="94" t="s">
        <v>2890</v>
      </c>
    </row>
    <row r="44" spans="1:17" ht="19.5" hidden="1" customHeight="1" x14ac:dyDescent="0.25">
      <c r="A44" s="93">
        <v>45016</v>
      </c>
      <c r="B44" s="94" t="s">
        <v>2915</v>
      </c>
      <c r="C44" s="94" t="s">
        <v>16</v>
      </c>
      <c r="D44" s="94" t="s">
        <v>2031</v>
      </c>
      <c r="E44" s="94" t="s">
        <v>299</v>
      </c>
      <c r="F44" s="94" t="s">
        <v>300</v>
      </c>
      <c r="G44" s="94" t="s">
        <v>2839</v>
      </c>
      <c r="H44" s="94" t="s">
        <v>2898</v>
      </c>
      <c r="I44" s="99" t="s">
        <v>2812</v>
      </c>
      <c r="J44" s="94" t="s">
        <v>2813</v>
      </c>
      <c r="K44" s="96">
        <v>52349580.700000003</v>
      </c>
      <c r="L44" s="96">
        <v>58000000</v>
      </c>
      <c r="M44" s="96">
        <v>29000000</v>
      </c>
      <c r="N44" s="96">
        <v>26140008.530000001</v>
      </c>
      <c r="O44" s="96">
        <v>-2859991.47</v>
      </c>
      <c r="P44" s="96">
        <v>-9.8620395517241377</v>
      </c>
      <c r="Q44" s="94" t="s">
        <v>2889</v>
      </c>
    </row>
    <row r="45" spans="1:17" ht="19.5" hidden="1" customHeight="1" x14ac:dyDescent="0.25">
      <c r="A45" s="93">
        <v>45016</v>
      </c>
      <c r="B45" s="94" t="s">
        <v>2915</v>
      </c>
      <c r="C45" s="94" t="s">
        <v>16</v>
      </c>
      <c r="D45" s="94" t="s">
        <v>2031</v>
      </c>
      <c r="E45" s="94" t="s">
        <v>299</v>
      </c>
      <c r="F45" s="94" t="s">
        <v>300</v>
      </c>
      <c r="G45" s="94" t="s">
        <v>2839</v>
      </c>
      <c r="H45" s="94" t="s">
        <v>2898</v>
      </c>
      <c r="I45" s="99" t="s">
        <v>2814</v>
      </c>
      <c r="J45" s="94" t="s">
        <v>2815</v>
      </c>
      <c r="K45" s="96">
        <v>42144200.359999999</v>
      </c>
      <c r="L45" s="96">
        <v>35500000</v>
      </c>
      <c r="M45" s="96">
        <v>17750000</v>
      </c>
      <c r="N45" s="96">
        <v>17696891.73</v>
      </c>
      <c r="O45" s="96">
        <v>-53108.27</v>
      </c>
      <c r="P45" s="96">
        <v>-0.29920152112676057</v>
      </c>
      <c r="Q45" s="94" t="s">
        <v>2889</v>
      </c>
    </row>
    <row r="46" spans="1:17" ht="19.5" hidden="1" customHeight="1" x14ac:dyDescent="0.25">
      <c r="A46" s="93">
        <v>45016</v>
      </c>
      <c r="B46" s="94" t="s">
        <v>2915</v>
      </c>
      <c r="C46" s="94" t="s">
        <v>16</v>
      </c>
      <c r="D46" s="94" t="s">
        <v>2031</v>
      </c>
      <c r="E46" s="94" t="s">
        <v>299</v>
      </c>
      <c r="F46" s="94" t="s">
        <v>300</v>
      </c>
      <c r="G46" s="94" t="s">
        <v>2839</v>
      </c>
      <c r="H46" s="94" t="s">
        <v>2898</v>
      </c>
      <c r="I46" s="99" t="s">
        <v>2816</v>
      </c>
      <c r="J46" s="94" t="s">
        <v>2817</v>
      </c>
      <c r="K46" s="96">
        <v>274110.40000000002</v>
      </c>
      <c r="L46" s="96">
        <v>500000</v>
      </c>
      <c r="M46" s="96">
        <v>250000</v>
      </c>
      <c r="N46" s="96">
        <v>533047.39</v>
      </c>
      <c r="O46" s="96">
        <v>283047.39</v>
      </c>
      <c r="P46" s="96">
        <v>113.21895600000001</v>
      </c>
      <c r="Q46" s="94" t="s">
        <v>2890</v>
      </c>
    </row>
    <row r="47" spans="1:17" ht="19.5" hidden="1" customHeight="1" x14ac:dyDescent="0.25">
      <c r="A47" s="93">
        <v>45016</v>
      </c>
      <c r="B47" s="94" t="s">
        <v>2915</v>
      </c>
      <c r="C47" s="94" t="s">
        <v>16</v>
      </c>
      <c r="D47" s="94" t="s">
        <v>2031</v>
      </c>
      <c r="E47" s="94" t="s">
        <v>299</v>
      </c>
      <c r="F47" s="94" t="s">
        <v>300</v>
      </c>
      <c r="G47" s="94" t="s">
        <v>2839</v>
      </c>
      <c r="H47" s="94" t="s">
        <v>2898</v>
      </c>
      <c r="I47" s="99" t="s">
        <v>2818</v>
      </c>
      <c r="J47" s="94" t="s">
        <v>2819</v>
      </c>
      <c r="K47" s="96">
        <v>34197964.960000001</v>
      </c>
      <c r="L47" s="96">
        <v>16200000</v>
      </c>
      <c r="M47" s="96">
        <v>8100000</v>
      </c>
      <c r="N47" s="96">
        <v>9785356.8800000008</v>
      </c>
      <c r="O47" s="96">
        <v>1685356.88</v>
      </c>
      <c r="P47" s="96">
        <v>20.806875061728395</v>
      </c>
      <c r="Q47" s="94" t="s">
        <v>2890</v>
      </c>
    </row>
    <row r="48" spans="1:17" ht="19.5" hidden="1" customHeight="1" x14ac:dyDescent="0.25">
      <c r="A48" s="93">
        <v>45016</v>
      </c>
      <c r="B48" s="94" t="s">
        <v>2915</v>
      </c>
      <c r="C48" s="94" t="s">
        <v>16</v>
      </c>
      <c r="D48" s="94" t="s">
        <v>2031</v>
      </c>
      <c r="E48" s="94" t="s">
        <v>299</v>
      </c>
      <c r="F48" s="94" t="s">
        <v>300</v>
      </c>
      <c r="G48" s="94" t="s">
        <v>2839</v>
      </c>
      <c r="H48" s="94" t="s">
        <v>2898</v>
      </c>
      <c r="I48" s="99" t="s">
        <v>2820</v>
      </c>
      <c r="J48" s="94" t="s">
        <v>2821</v>
      </c>
      <c r="K48" s="96">
        <v>176961045.37</v>
      </c>
      <c r="L48" s="96">
        <v>176000000</v>
      </c>
      <c r="M48" s="96">
        <v>88000000</v>
      </c>
      <c r="N48" s="96">
        <v>89200334.279999986</v>
      </c>
      <c r="O48" s="96">
        <v>1200334.28</v>
      </c>
      <c r="P48" s="96">
        <v>1.3640162272727274</v>
      </c>
      <c r="Q48" s="94" t="s">
        <v>2890</v>
      </c>
    </row>
    <row r="49" spans="1:17" ht="19.5" hidden="1" customHeight="1" x14ac:dyDescent="0.25">
      <c r="A49" s="93">
        <v>45016</v>
      </c>
      <c r="B49" s="94" t="s">
        <v>2915</v>
      </c>
      <c r="C49" s="94" t="s">
        <v>16</v>
      </c>
      <c r="D49" s="94" t="s">
        <v>2031</v>
      </c>
      <c r="E49" s="94" t="s">
        <v>299</v>
      </c>
      <c r="F49" s="94" t="s">
        <v>300</v>
      </c>
      <c r="G49" s="94" t="s">
        <v>2839</v>
      </c>
      <c r="H49" s="94" t="s">
        <v>2898</v>
      </c>
      <c r="I49" s="99" t="s">
        <v>2822</v>
      </c>
      <c r="J49" s="94" t="s">
        <v>2846</v>
      </c>
      <c r="K49" s="96">
        <v>26849824.640000001</v>
      </c>
      <c r="L49" s="96">
        <v>28000000</v>
      </c>
      <c r="M49" s="96">
        <v>14000000</v>
      </c>
      <c r="N49" s="96">
        <v>14329980.449999999</v>
      </c>
      <c r="O49" s="96">
        <v>329980.45</v>
      </c>
      <c r="P49" s="96">
        <v>2.3570032142857142</v>
      </c>
      <c r="Q49" s="94" t="s">
        <v>2890</v>
      </c>
    </row>
    <row r="50" spans="1:17" ht="19.5" hidden="1" customHeight="1" x14ac:dyDescent="0.25">
      <c r="A50" s="93">
        <v>45016</v>
      </c>
      <c r="B50" s="94" t="s">
        <v>2915</v>
      </c>
      <c r="C50" s="94" t="s">
        <v>16</v>
      </c>
      <c r="D50" s="94" t="s">
        <v>2031</v>
      </c>
      <c r="E50" s="94" t="s">
        <v>299</v>
      </c>
      <c r="F50" s="94" t="s">
        <v>300</v>
      </c>
      <c r="G50" s="94" t="s">
        <v>2839</v>
      </c>
      <c r="H50" s="94" t="s">
        <v>2898</v>
      </c>
      <c r="I50" s="99" t="s">
        <v>2823</v>
      </c>
      <c r="J50" s="94" t="s">
        <v>2824</v>
      </c>
      <c r="K50" s="96">
        <v>76554427.370000005</v>
      </c>
      <c r="L50" s="96">
        <v>75000000</v>
      </c>
      <c r="M50" s="96">
        <v>37500000</v>
      </c>
      <c r="N50" s="96">
        <v>40634849</v>
      </c>
      <c r="O50" s="96">
        <v>3134849</v>
      </c>
      <c r="P50" s="96">
        <v>8.3595973333333333</v>
      </c>
      <c r="Q50" s="94" t="s">
        <v>2890</v>
      </c>
    </row>
    <row r="51" spans="1:17" ht="19.5" hidden="1" customHeight="1" x14ac:dyDescent="0.25">
      <c r="A51" s="93">
        <v>45016</v>
      </c>
      <c r="B51" s="94" t="s">
        <v>2915</v>
      </c>
      <c r="C51" s="94" t="s">
        <v>16</v>
      </c>
      <c r="D51" s="94" t="s">
        <v>2031</v>
      </c>
      <c r="E51" s="94" t="s">
        <v>299</v>
      </c>
      <c r="F51" s="94" t="s">
        <v>300</v>
      </c>
      <c r="G51" s="94" t="s">
        <v>2839</v>
      </c>
      <c r="H51" s="94" t="s">
        <v>2898</v>
      </c>
      <c r="I51" s="99" t="s">
        <v>2825</v>
      </c>
      <c r="J51" s="94" t="s">
        <v>2826</v>
      </c>
      <c r="K51" s="96">
        <v>20619639.440000001</v>
      </c>
      <c r="L51" s="96">
        <v>12000000</v>
      </c>
      <c r="M51" s="96">
        <v>6000000</v>
      </c>
      <c r="N51" s="96">
        <v>7070627.2600000007</v>
      </c>
      <c r="O51" s="96">
        <v>1070627.26</v>
      </c>
      <c r="P51" s="96">
        <v>17.843787666666667</v>
      </c>
      <c r="Q51" s="94" t="s">
        <v>2890</v>
      </c>
    </row>
    <row r="52" spans="1:17" ht="19.5" hidden="1" customHeight="1" x14ac:dyDescent="0.25">
      <c r="A52" s="93">
        <v>45016</v>
      </c>
      <c r="B52" s="94" t="s">
        <v>2915</v>
      </c>
      <c r="C52" s="94" t="s">
        <v>16</v>
      </c>
      <c r="D52" s="94" t="s">
        <v>2031</v>
      </c>
      <c r="E52" s="94" t="s">
        <v>299</v>
      </c>
      <c r="F52" s="94" t="s">
        <v>300</v>
      </c>
      <c r="G52" s="94" t="s">
        <v>2839</v>
      </c>
      <c r="H52" s="94" t="s">
        <v>2898</v>
      </c>
      <c r="I52" s="99" t="s">
        <v>2827</v>
      </c>
      <c r="J52" s="94" t="s">
        <v>2828</v>
      </c>
      <c r="K52" s="96">
        <v>26951801.960000001</v>
      </c>
      <c r="L52" s="96">
        <v>29203700</v>
      </c>
      <c r="M52" s="96">
        <v>14601850</v>
      </c>
      <c r="N52" s="96">
        <v>21124643.790000003</v>
      </c>
      <c r="O52" s="96">
        <v>6522793.79</v>
      </c>
      <c r="P52" s="96">
        <v>44.671009426887693</v>
      </c>
      <c r="Q52" s="94" t="s">
        <v>2890</v>
      </c>
    </row>
    <row r="53" spans="1:17" ht="19.5" hidden="1" customHeight="1" x14ac:dyDescent="0.25">
      <c r="A53" s="93">
        <v>45016</v>
      </c>
      <c r="B53" s="94" t="s">
        <v>2915</v>
      </c>
      <c r="C53" s="94" t="s">
        <v>16</v>
      </c>
      <c r="D53" s="94" t="s">
        <v>2031</v>
      </c>
      <c r="E53" s="94" t="s">
        <v>299</v>
      </c>
      <c r="F53" s="94" t="s">
        <v>300</v>
      </c>
      <c r="G53" s="94" t="s">
        <v>2839</v>
      </c>
      <c r="H53" s="94" t="s">
        <v>2898</v>
      </c>
      <c r="I53" s="99" t="s">
        <v>2829</v>
      </c>
      <c r="J53" s="94" t="s">
        <v>2830</v>
      </c>
      <c r="K53" s="96">
        <v>14839440.09</v>
      </c>
      <c r="L53" s="96">
        <v>17000000</v>
      </c>
      <c r="M53" s="96">
        <v>8500000</v>
      </c>
      <c r="N53" s="96">
        <v>8337177.0699999994</v>
      </c>
      <c r="O53" s="96">
        <v>-162822.93</v>
      </c>
      <c r="P53" s="96">
        <v>-1.9155638823529413</v>
      </c>
      <c r="Q53" s="94" t="s">
        <v>2889</v>
      </c>
    </row>
    <row r="54" spans="1:17" ht="19.5" hidden="1" customHeight="1" x14ac:dyDescent="0.25">
      <c r="A54" s="93">
        <v>45016</v>
      </c>
      <c r="B54" s="94" t="s">
        <v>2915</v>
      </c>
      <c r="C54" s="94" t="s">
        <v>16</v>
      </c>
      <c r="D54" s="94" t="s">
        <v>2031</v>
      </c>
      <c r="E54" s="94" t="s">
        <v>299</v>
      </c>
      <c r="F54" s="94" t="s">
        <v>300</v>
      </c>
      <c r="G54" s="94" t="s">
        <v>2839</v>
      </c>
      <c r="H54" s="94" t="s">
        <v>2898</v>
      </c>
      <c r="I54" s="99" t="s">
        <v>2831</v>
      </c>
      <c r="J54" s="94" t="s">
        <v>2832</v>
      </c>
      <c r="K54" s="96">
        <v>8400180.8200000003</v>
      </c>
      <c r="L54" s="96">
        <v>9580000</v>
      </c>
      <c r="M54" s="96">
        <v>4790000</v>
      </c>
      <c r="N54" s="96">
        <v>3481264.73</v>
      </c>
      <c r="O54" s="96">
        <v>-1308735.27</v>
      </c>
      <c r="P54" s="96">
        <v>-27.322239457202503</v>
      </c>
      <c r="Q54" s="94" t="s">
        <v>2889</v>
      </c>
    </row>
    <row r="55" spans="1:17" ht="19.5" hidden="1" customHeight="1" x14ac:dyDescent="0.25">
      <c r="A55" s="93">
        <v>45016</v>
      </c>
      <c r="B55" s="94" t="s">
        <v>2915</v>
      </c>
      <c r="C55" s="94" t="s">
        <v>16</v>
      </c>
      <c r="D55" s="94" t="s">
        <v>2031</v>
      </c>
      <c r="E55" s="94" t="s">
        <v>299</v>
      </c>
      <c r="F55" s="94" t="s">
        <v>300</v>
      </c>
      <c r="G55" s="94" t="s">
        <v>2839</v>
      </c>
      <c r="H55" s="94" t="s">
        <v>2898</v>
      </c>
      <c r="I55" s="99" t="s">
        <v>2833</v>
      </c>
      <c r="J55" s="94" t="s">
        <v>2834</v>
      </c>
      <c r="K55" s="96">
        <v>48722754.759999998</v>
      </c>
      <c r="L55" s="96">
        <v>55000000</v>
      </c>
      <c r="M55" s="96">
        <v>27500000</v>
      </c>
      <c r="N55" s="96">
        <v>29622863.030000005</v>
      </c>
      <c r="O55" s="96">
        <v>2122863.0299999998</v>
      </c>
      <c r="P55" s="96">
        <v>7.7195019272727272</v>
      </c>
      <c r="Q55" s="94" t="s">
        <v>2890</v>
      </c>
    </row>
    <row r="56" spans="1:17" ht="19.5" hidden="1" customHeight="1" x14ac:dyDescent="0.25">
      <c r="A56" s="93">
        <v>45016</v>
      </c>
      <c r="B56" s="94" t="s">
        <v>2915</v>
      </c>
      <c r="C56" s="94" t="s">
        <v>16</v>
      </c>
      <c r="D56" s="94" t="s">
        <v>2031</v>
      </c>
      <c r="E56" s="94" t="s">
        <v>299</v>
      </c>
      <c r="F56" s="94" t="s">
        <v>300</v>
      </c>
      <c r="G56" s="94" t="s">
        <v>2839</v>
      </c>
      <c r="H56" s="94" t="s">
        <v>2898</v>
      </c>
      <c r="I56" s="99" t="s">
        <v>2835</v>
      </c>
      <c r="J56" s="94" t="s">
        <v>2836</v>
      </c>
      <c r="K56" s="96">
        <v>165206.9</v>
      </c>
      <c r="L56" s="96">
        <v>50000</v>
      </c>
      <c r="M56" s="96">
        <v>25000</v>
      </c>
      <c r="N56" s="96">
        <v>191262.94999999998</v>
      </c>
      <c r="O56" s="96">
        <v>166262.95000000001</v>
      </c>
      <c r="P56" s="96">
        <v>665.05179999999996</v>
      </c>
      <c r="Q56" s="94" t="s">
        <v>2890</v>
      </c>
    </row>
    <row r="57" spans="1:17" ht="19.5" hidden="1" customHeight="1" x14ac:dyDescent="0.25">
      <c r="A57" s="93">
        <v>45016</v>
      </c>
      <c r="B57" s="94" t="s">
        <v>2915</v>
      </c>
      <c r="C57" s="94" t="s">
        <v>16</v>
      </c>
      <c r="D57" s="94" t="s">
        <v>2031</v>
      </c>
      <c r="E57" s="94" t="s">
        <v>299</v>
      </c>
      <c r="F57" s="94" t="s">
        <v>300</v>
      </c>
      <c r="G57" s="94" t="s">
        <v>2839</v>
      </c>
      <c r="H57" s="94" t="s">
        <v>2898</v>
      </c>
      <c r="I57" s="99" t="s">
        <v>2837</v>
      </c>
      <c r="J57" s="94" t="s">
        <v>2838</v>
      </c>
      <c r="K57" s="96">
        <v>12064207.560000001</v>
      </c>
      <c r="L57" s="96">
        <v>12150000</v>
      </c>
      <c r="M57" s="96">
        <v>6075000</v>
      </c>
      <c r="N57" s="96">
        <v>8694408.8000000007</v>
      </c>
      <c r="O57" s="96">
        <v>2619408.7999999998</v>
      </c>
      <c r="P57" s="96">
        <v>43.117840329218105</v>
      </c>
      <c r="Q57" s="94" t="s">
        <v>2890</v>
      </c>
    </row>
    <row r="58" spans="1:17" ht="19.5" hidden="1" customHeight="1" x14ac:dyDescent="0.25">
      <c r="A58" s="93">
        <v>45016</v>
      </c>
      <c r="B58" s="94" t="s">
        <v>2915</v>
      </c>
      <c r="C58" s="94" t="s">
        <v>16</v>
      </c>
      <c r="D58" s="94" t="s">
        <v>2031</v>
      </c>
      <c r="E58" s="94" t="s">
        <v>299</v>
      </c>
      <c r="F58" s="94" t="s">
        <v>300</v>
      </c>
      <c r="G58" s="94" t="s">
        <v>2839</v>
      </c>
      <c r="H58" s="94" t="s">
        <v>2898</v>
      </c>
      <c r="I58" s="99" t="s">
        <v>2872</v>
      </c>
      <c r="J58" s="94" t="s">
        <v>2873</v>
      </c>
      <c r="K58" s="96">
        <v>429208.13</v>
      </c>
      <c r="L58" s="96">
        <v>216000</v>
      </c>
      <c r="M58" s="96">
        <v>108000</v>
      </c>
      <c r="N58" s="96">
        <v>308702.96999999997</v>
      </c>
      <c r="O58" s="96">
        <v>200702.97</v>
      </c>
      <c r="P58" s="96">
        <v>185.83608333333333</v>
      </c>
      <c r="Q58" s="94" t="s">
        <v>2890</v>
      </c>
    </row>
    <row r="59" spans="1:17" ht="19.5" hidden="1" customHeight="1" x14ac:dyDescent="0.25">
      <c r="A59" s="93">
        <v>45016</v>
      </c>
      <c r="B59" s="94" t="s">
        <v>2915</v>
      </c>
      <c r="C59" s="94" t="s">
        <v>16</v>
      </c>
      <c r="D59" s="94" t="s">
        <v>2031</v>
      </c>
      <c r="E59" s="94" t="s">
        <v>299</v>
      </c>
      <c r="F59" s="94" t="s">
        <v>300</v>
      </c>
      <c r="G59" s="94" t="s">
        <v>2891</v>
      </c>
      <c r="H59" s="94" t="s">
        <v>1944</v>
      </c>
      <c r="I59" s="98" t="s">
        <v>2852</v>
      </c>
      <c r="J59" s="94" t="s">
        <v>2892</v>
      </c>
      <c r="K59" s="96">
        <v>190107634.21000001</v>
      </c>
      <c r="L59" s="96">
        <v>190107634.21000001</v>
      </c>
      <c r="M59" s="96">
        <v>95053817.105000004</v>
      </c>
      <c r="N59" s="96">
        <v>158600375.50000009</v>
      </c>
      <c r="O59" s="96">
        <v>63546558.395000003</v>
      </c>
      <c r="P59" s="96">
        <v>66.853242016366465</v>
      </c>
      <c r="Q59" s="94" t="s">
        <v>2889</v>
      </c>
    </row>
    <row r="60" spans="1:17" ht="19.5" hidden="1" customHeight="1" x14ac:dyDescent="0.25">
      <c r="A60" s="93">
        <v>45016</v>
      </c>
      <c r="B60" s="94" t="s">
        <v>2915</v>
      </c>
      <c r="C60" s="94" t="s">
        <v>16</v>
      </c>
      <c r="D60" s="94" t="s">
        <v>2031</v>
      </c>
      <c r="E60" s="94" t="s">
        <v>299</v>
      </c>
      <c r="F60" s="94" t="s">
        <v>300</v>
      </c>
      <c r="G60" s="94" t="s">
        <v>2901</v>
      </c>
      <c r="H60" s="94" t="s">
        <v>1944</v>
      </c>
      <c r="I60" s="98" t="s">
        <v>2853</v>
      </c>
      <c r="J60" s="94" t="s">
        <v>2893</v>
      </c>
      <c r="K60" s="96">
        <v>186386185.33000001</v>
      </c>
      <c r="L60" s="96">
        <v>186386185.33000001</v>
      </c>
      <c r="M60" s="96">
        <v>93193092.665000007</v>
      </c>
      <c r="N60" s="96">
        <v>186969262.27000001</v>
      </c>
      <c r="O60" s="96">
        <v>93776169.605000004</v>
      </c>
      <c r="P60" s="96">
        <v>100.62566540429769</v>
      </c>
      <c r="Q60" s="94" t="s">
        <v>2889</v>
      </c>
    </row>
    <row r="61" spans="1:17" ht="19.5" hidden="1" customHeight="1" x14ac:dyDescent="0.25">
      <c r="A61" s="93">
        <v>45016</v>
      </c>
      <c r="B61" s="94" t="s">
        <v>2915</v>
      </c>
      <c r="C61" s="94" t="s">
        <v>16</v>
      </c>
      <c r="D61" s="94" t="s">
        <v>2031</v>
      </c>
      <c r="E61" s="94" t="s">
        <v>299</v>
      </c>
      <c r="F61" s="94" t="s">
        <v>300</v>
      </c>
      <c r="G61" s="94" t="s">
        <v>2901</v>
      </c>
      <c r="H61" s="94" t="s">
        <v>1944</v>
      </c>
      <c r="I61" s="98" t="s">
        <v>2854</v>
      </c>
      <c r="J61" s="94" t="s">
        <v>2894</v>
      </c>
      <c r="K61" s="96">
        <v>179671215.44999999</v>
      </c>
      <c r="L61" s="96">
        <v>-179671215.44999999</v>
      </c>
      <c r="M61" s="96">
        <v>-89835607.724999994</v>
      </c>
      <c r="N61" s="96">
        <v>-125670840.96000001</v>
      </c>
      <c r="O61" s="96">
        <v>-35835233.234999999</v>
      </c>
      <c r="P61" s="96">
        <v>39.889787738395356</v>
      </c>
      <c r="Q61" s="94" t="s">
        <v>2889</v>
      </c>
    </row>
    <row r="62" spans="1:17" ht="19.5" hidden="1" customHeight="1" x14ac:dyDescent="0.25">
      <c r="A62" s="93">
        <v>45016</v>
      </c>
      <c r="B62" s="94" t="s">
        <v>2915</v>
      </c>
      <c r="C62" s="94" t="s">
        <v>16</v>
      </c>
      <c r="D62" s="94" t="s">
        <v>2019</v>
      </c>
      <c r="E62" s="94" t="s">
        <v>461</v>
      </c>
      <c r="F62" s="94" t="s">
        <v>462</v>
      </c>
      <c r="G62" s="94" t="s">
        <v>2811</v>
      </c>
      <c r="H62" s="94" t="s">
        <v>2898</v>
      </c>
      <c r="I62" s="98" t="s">
        <v>2790</v>
      </c>
      <c r="J62" s="94" t="s">
        <v>2791</v>
      </c>
      <c r="K62" s="96">
        <v>57490143.420000002</v>
      </c>
      <c r="L62" s="96">
        <v>57497161.93</v>
      </c>
      <c r="M62" s="96">
        <v>28748580.965</v>
      </c>
      <c r="N62" s="96">
        <v>22560406.980000004</v>
      </c>
      <c r="O62" s="96">
        <v>-6188173.9850000003</v>
      </c>
      <c r="P62" s="96">
        <v>-21.525145858620991</v>
      </c>
      <c r="Q62" s="94" t="s">
        <v>2890</v>
      </c>
    </row>
    <row r="63" spans="1:17" ht="19.5" hidden="1" customHeight="1" x14ac:dyDescent="0.25">
      <c r="A63" s="93">
        <v>45016</v>
      </c>
      <c r="B63" s="94" t="s">
        <v>2915</v>
      </c>
      <c r="C63" s="94" t="s">
        <v>16</v>
      </c>
      <c r="D63" s="94" t="s">
        <v>2019</v>
      </c>
      <c r="E63" s="94" t="s">
        <v>461</v>
      </c>
      <c r="F63" s="94" t="s">
        <v>462</v>
      </c>
      <c r="G63" s="94" t="s">
        <v>2811</v>
      </c>
      <c r="H63" s="94" t="s">
        <v>2898</v>
      </c>
      <c r="I63" s="98" t="s">
        <v>2792</v>
      </c>
      <c r="J63" s="94" t="s">
        <v>2793</v>
      </c>
      <c r="K63" s="96">
        <v>340400</v>
      </c>
      <c r="L63" s="96">
        <v>290100</v>
      </c>
      <c r="M63" s="96">
        <v>145050</v>
      </c>
      <c r="N63" s="96">
        <v>0</v>
      </c>
      <c r="O63" s="96">
        <v>-145050</v>
      </c>
      <c r="P63" s="96">
        <v>-100</v>
      </c>
      <c r="Q63" s="94" t="s">
        <v>2890</v>
      </c>
    </row>
    <row r="64" spans="1:17" ht="19.5" hidden="1" customHeight="1" x14ac:dyDescent="0.25">
      <c r="A64" s="93">
        <v>45016</v>
      </c>
      <c r="B64" s="94" t="s">
        <v>2915</v>
      </c>
      <c r="C64" s="94" t="s">
        <v>16</v>
      </c>
      <c r="D64" s="94" t="s">
        <v>2019</v>
      </c>
      <c r="E64" s="94" t="s">
        <v>461</v>
      </c>
      <c r="F64" s="94" t="s">
        <v>462</v>
      </c>
      <c r="G64" s="94" t="s">
        <v>2811</v>
      </c>
      <c r="H64" s="94" t="s">
        <v>2898</v>
      </c>
      <c r="I64" s="98" t="s">
        <v>2794</v>
      </c>
      <c r="J64" s="94" t="s">
        <v>2795</v>
      </c>
      <c r="K64" s="96">
        <v>716783</v>
      </c>
      <c r="L64" s="96">
        <v>567000</v>
      </c>
      <c r="M64" s="96">
        <v>283500</v>
      </c>
      <c r="N64" s="96">
        <v>80285.5</v>
      </c>
      <c r="O64" s="96">
        <v>-203214.5</v>
      </c>
      <c r="P64" s="96">
        <v>-71.68059964726632</v>
      </c>
      <c r="Q64" s="94" t="s">
        <v>2890</v>
      </c>
    </row>
    <row r="65" spans="1:17" ht="19.5" hidden="1" customHeight="1" x14ac:dyDescent="0.25">
      <c r="A65" s="93">
        <v>45016</v>
      </c>
      <c r="B65" s="94" t="s">
        <v>2915</v>
      </c>
      <c r="C65" s="94" t="s">
        <v>16</v>
      </c>
      <c r="D65" s="94" t="s">
        <v>2019</v>
      </c>
      <c r="E65" s="94" t="s">
        <v>461</v>
      </c>
      <c r="F65" s="94" t="s">
        <v>462</v>
      </c>
      <c r="G65" s="94" t="s">
        <v>2811</v>
      </c>
      <c r="H65" s="94" t="s">
        <v>2898</v>
      </c>
      <c r="I65" s="98" t="s">
        <v>2865</v>
      </c>
      <c r="J65" s="94" t="s">
        <v>2796</v>
      </c>
      <c r="K65" s="96">
        <v>1426089.78</v>
      </c>
      <c r="L65" s="96">
        <v>1405250</v>
      </c>
      <c r="M65" s="96">
        <v>702625</v>
      </c>
      <c r="N65" s="96">
        <v>744875.86</v>
      </c>
      <c r="O65" s="96">
        <v>42250.86</v>
      </c>
      <c r="P65" s="96">
        <v>6.0132873154243018</v>
      </c>
      <c r="Q65" s="94" t="s">
        <v>2889</v>
      </c>
    </row>
    <row r="66" spans="1:17" ht="19.5" hidden="1" customHeight="1" x14ac:dyDescent="0.25">
      <c r="A66" s="93">
        <v>45016</v>
      </c>
      <c r="B66" s="94" t="s">
        <v>2915</v>
      </c>
      <c r="C66" s="94" t="s">
        <v>16</v>
      </c>
      <c r="D66" s="94" t="s">
        <v>2019</v>
      </c>
      <c r="E66" s="94" t="s">
        <v>461</v>
      </c>
      <c r="F66" s="94" t="s">
        <v>462</v>
      </c>
      <c r="G66" s="94" t="s">
        <v>2811</v>
      </c>
      <c r="H66" s="94" t="s">
        <v>2898</v>
      </c>
      <c r="I66" s="98" t="s">
        <v>2797</v>
      </c>
      <c r="J66" s="94" t="s">
        <v>2798</v>
      </c>
      <c r="K66" s="96">
        <v>7895091.8200000003</v>
      </c>
      <c r="L66" s="96">
        <v>7602166</v>
      </c>
      <c r="M66" s="96">
        <v>3801083</v>
      </c>
      <c r="N66" s="96">
        <v>4022348.0599999996</v>
      </c>
      <c r="O66" s="96">
        <v>221265.06</v>
      </c>
      <c r="P66" s="96">
        <v>5.8211057217114179</v>
      </c>
      <c r="Q66" s="94" t="s">
        <v>2889</v>
      </c>
    </row>
    <row r="67" spans="1:17" ht="19.5" hidden="1" customHeight="1" x14ac:dyDescent="0.25">
      <c r="A67" s="93">
        <v>45016</v>
      </c>
      <c r="B67" s="94" t="s">
        <v>2915</v>
      </c>
      <c r="C67" s="94" t="s">
        <v>16</v>
      </c>
      <c r="D67" s="94" t="s">
        <v>2019</v>
      </c>
      <c r="E67" s="94" t="s">
        <v>461</v>
      </c>
      <c r="F67" s="94" t="s">
        <v>462</v>
      </c>
      <c r="G67" s="94" t="s">
        <v>2811</v>
      </c>
      <c r="H67" s="94" t="s">
        <v>2898</v>
      </c>
      <c r="I67" s="98" t="s">
        <v>2799</v>
      </c>
      <c r="J67" s="94" t="s">
        <v>2800</v>
      </c>
      <c r="K67" s="96">
        <v>33787763.850000001</v>
      </c>
      <c r="L67" s="96">
        <v>6770420</v>
      </c>
      <c r="M67" s="96">
        <v>3385210</v>
      </c>
      <c r="N67" s="96">
        <v>2449738.58</v>
      </c>
      <c r="O67" s="96">
        <v>-935471.42</v>
      </c>
      <c r="P67" s="96">
        <v>-27.634073513903129</v>
      </c>
      <c r="Q67" s="94" t="s">
        <v>2890</v>
      </c>
    </row>
    <row r="68" spans="1:17" ht="19.5" hidden="1" customHeight="1" x14ac:dyDescent="0.25">
      <c r="A68" s="93">
        <v>45016</v>
      </c>
      <c r="B68" s="94" t="s">
        <v>2915</v>
      </c>
      <c r="C68" s="94" t="s">
        <v>16</v>
      </c>
      <c r="D68" s="94" t="s">
        <v>2019</v>
      </c>
      <c r="E68" s="94" t="s">
        <v>461</v>
      </c>
      <c r="F68" s="94" t="s">
        <v>462</v>
      </c>
      <c r="G68" s="94" t="s">
        <v>2811</v>
      </c>
      <c r="H68" s="94" t="s">
        <v>2898</v>
      </c>
      <c r="I68" s="98" t="s">
        <v>2801</v>
      </c>
      <c r="J68" s="94" t="s">
        <v>2802</v>
      </c>
      <c r="K68" s="96">
        <v>24256</v>
      </c>
      <c r="L68" s="96">
        <v>27089</v>
      </c>
      <c r="M68" s="96">
        <v>13544.5</v>
      </c>
      <c r="N68" s="96">
        <v>7692</v>
      </c>
      <c r="O68" s="96">
        <v>-5852.5</v>
      </c>
      <c r="P68" s="96">
        <v>-43.209420798109939</v>
      </c>
      <c r="Q68" s="94" t="s">
        <v>2890</v>
      </c>
    </row>
    <row r="69" spans="1:17" ht="19.5" hidden="1" customHeight="1" x14ac:dyDescent="0.25">
      <c r="A69" s="93">
        <v>45016</v>
      </c>
      <c r="B69" s="94" t="s">
        <v>2915</v>
      </c>
      <c r="C69" s="94" t="s">
        <v>16</v>
      </c>
      <c r="D69" s="94" t="s">
        <v>2019</v>
      </c>
      <c r="E69" s="94" t="s">
        <v>461</v>
      </c>
      <c r="F69" s="94" t="s">
        <v>462</v>
      </c>
      <c r="G69" s="94" t="s">
        <v>2811</v>
      </c>
      <c r="H69" s="94" t="s">
        <v>2898</v>
      </c>
      <c r="I69" s="98" t="s">
        <v>2803</v>
      </c>
      <c r="J69" s="94" t="s">
        <v>2804</v>
      </c>
      <c r="K69" s="96">
        <v>4476680.4000000004</v>
      </c>
      <c r="L69" s="96">
        <v>4431770</v>
      </c>
      <c r="M69" s="96">
        <v>2215885</v>
      </c>
      <c r="N69" s="96">
        <v>3512928.16</v>
      </c>
      <c r="O69" s="96">
        <v>1297043.1599999999</v>
      </c>
      <c r="P69" s="96">
        <v>58.533866152801252</v>
      </c>
      <c r="Q69" s="94" t="s">
        <v>2889</v>
      </c>
    </row>
    <row r="70" spans="1:17" ht="19.5" hidden="1" customHeight="1" x14ac:dyDescent="0.25">
      <c r="A70" s="93">
        <v>45016</v>
      </c>
      <c r="B70" s="94" t="s">
        <v>2915</v>
      </c>
      <c r="C70" s="94" t="s">
        <v>16</v>
      </c>
      <c r="D70" s="94" t="s">
        <v>2019</v>
      </c>
      <c r="E70" s="94" t="s">
        <v>461</v>
      </c>
      <c r="F70" s="94" t="s">
        <v>462</v>
      </c>
      <c r="G70" s="94" t="s">
        <v>2811</v>
      </c>
      <c r="H70" s="94" t="s">
        <v>2898</v>
      </c>
      <c r="I70" s="98" t="s">
        <v>2805</v>
      </c>
      <c r="J70" s="94" t="s">
        <v>2806</v>
      </c>
      <c r="K70" s="96">
        <v>50387902.520000003</v>
      </c>
      <c r="L70" s="96">
        <v>51940820</v>
      </c>
      <c r="M70" s="96">
        <v>25970410</v>
      </c>
      <c r="N70" s="96">
        <v>24082781.5</v>
      </c>
      <c r="O70" s="96">
        <v>-1887628.5</v>
      </c>
      <c r="P70" s="96">
        <v>-7.2683815927434337</v>
      </c>
      <c r="Q70" s="94" t="s">
        <v>2890</v>
      </c>
    </row>
    <row r="71" spans="1:17" ht="19.5" hidden="1" customHeight="1" x14ac:dyDescent="0.25">
      <c r="A71" s="93">
        <v>45016</v>
      </c>
      <c r="B71" s="94" t="s">
        <v>2915</v>
      </c>
      <c r="C71" s="94" t="s">
        <v>16</v>
      </c>
      <c r="D71" s="94" t="s">
        <v>2019</v>
      </c>
      <c r="E71" s="94" t="s">
        <v>461</v>
      </c>
      <c r="F71" s="94" t="s">
        <v>462</v>
      </c>
      <c r="G71" s="94" t="s">
        <v>2811</v>
      </c>
      <c r="H71" s="94" t="s">
        <v>2898</v>
      </c>
      <c r="I71" s="98" t="s">
        <v>2807</v>
      </c>
      <c r="J71" s="94" t="s">
        <v>2808</v>
      </c>
      <c r="K71" s="96">
        <v>25467287.859999999</v>
      </c>
      <c r="L71" s="96">
        <v>24775617</v>
      </c>
      <c r="M71" s="96">
        <v>12387808.5</v>
      </c>
      <c r="N71" s="96">
        <v>4952934.17</v>
      </c>
      <c r="O71" s="96">
        <v>-7434874.3300000001</v>
      </c>
      <c r="P71" s="96">
        <v>-60.017672455947306</v>
      </c>
      <c r="Q71" s="94" t="s">
        <v>2890</v>
      </c>
    </row>
    <row r="72" spans="1:17" ht="19.5" hidden="1" customHeight="1" x14ac:dyDescent="0.25">
      <c r="A72" s="93">
        <v>45016</v>
      </c>
      <c r="B72" s="94" t="s">
        <v>2915</v>
      </c>
      <c r="C72" s="94" t="s">
        <v>16</v>
      </c>
      <c r="D72" s="94" t="s">
        <v>2019</v>
      </c>
      <c r="E72" s="94" t="s">
        <v>461</v>
      </c>
      <c r="F72" s="94" t="s">
        <v>462</v>
      </c>
      <c r="G72" s="94" t="s">
        <v>2811</v>
      </c>
      <c r="H72" s="94" t="s">
        <v>2898</v>
      </c>
      <c r="I72" s="98" t="s">
        <v>2870</v>
      </c>
      <c r="J72" s="94" t="s">
        <v>2871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  <c r="P72" s="97"/>
      <c r="Q72" s="94" t="s">
        <v>2889</v>
      </c>
    </row>
    <row r="73" spans="1:17" ht="19.5" hidden="1" customHeight="1" x14ac:dyDescent="0.25">
      <c r="A73" s="93">
        <v>45016</v>
      </c>
      <c r="B73" s="94" t="s">
        <v>2915</v>
      </c>
      <c r="C73" s="94" t="s">
        <v>16</v>
      </c>
      <c r="D73" s="94" t="s">
        <v>2019</v>
      </c>
      <c r="E73" s="94" t="s">
        <v>461</v>
      </c>
      <c r="F73" s="94" t="s">
        <v>462</v>
      </c>
      <c r="G73" s="94" t="s">
        <v>2811</v>
      </c>
      <c r="H73" s="94" t="s">
        <v>2898</v>
      </c>
      <c r="I73" s="98" t="s">
        <v>2809</v>
      </c>
      <c r="J73" s="94" t="s">
        <v>2810</v>
      </c>
      <c r="K73" s="96">
        <v>4536152.76</v>
      </c>
      <c r="L73" s="96">
        <v>890783.58</v>
      </c>
      <c r="M73" s="96">
        <v>445391.79</v>
      </c>
      <c r="N73" s="96">
        <v>890783.58</v>
      </c>
      <c r="O73" s="96">
        <v>445391.79</v>
      </c>
      <c r="P73" s="96">
        <v>100</v>
      </c>
      <c r="Q73" s="94" t="s">
        <v>2889</v>
      </c>
    </row>
    <row r="74" spans="1:17" ht="19.5" hidden="1" customHeight="1" x14ac:dyDescent="0.25">
      <c r="A74" s="93">
        <v>45016</v>
      </c>
      <c r="B74" s="94" t="s">
        <v>2915</v>
      </c>
      <c r="C74" s="94" t="s">
        <v>16</v>
      </c>
      <c r="D74" s="94" t="s">
        <v>2019</v>
      </c>
      <c r="E74" s="94" t="s">
        <v>461</v>
      </c>
      <c r="F74" s="94" t="s">
        <v>462</v>
      </c>
      <c r="G74" s="94" t="s">
        <v>2839</v>
      </c>
      <c r="H74" s="94" t="s">
        <v>2898</v>
      </c>
      <c r="I74" s="99" t="s">
        <v>2812</v>
      </c>
      <c r="J74" s="94" t="s">
        <v>2813</v>
      </c>
      <c r="K74" s="96">
        <v>10494045.880000001</v>
      </c>
      <c r="L74" s="96">
        <v>9960467.6500000004</v>
      </c>
      <c r="M74" s="96">
        <v>4980233.8250000002</v>
      </c>
      <c r="N74" s="96">
        <v>7872253.2300000004</v>
      </c>
      <c r="O74" s="96">
        <v>2892019.4049999998</v>
      </c>
      <c r="P74" s="96">
        <v>58.069952267753209</v>
      </c>
      <c r="Q74" s="94" t="s">
        <v>2890</v>
      </c>
    </row>
    <row r="75" spans="1:17" ht="19.5" hidden="1" customHeight="1" x14ac:dyDescent="0.25">
      <c r="A75" s="93">
        <v>45016</v>
      </c>
      <c r="B75" s="94" t="s">
        <v>2915</v>
      </c>
      <c r="C75" s="94" t="s">
        <v>16</v>
      </c>
      <c r="D75" s="94" t="s">
        <v>2019</v>
      </c>
      <c r="E75" s="94" t="s">
        <v>461</v>
      </c>
      <c r="F75" s="94" t="s">
        <v>462</v>
      </c>
      <c r="G75" s="94" t="s">
        <v>2839</v>
      </c>
      <c r="H75" s="94" t="s">
        <v>2898</v>
      </c>
      <c r="I75" s="99" t="s">
        <v>2814</v>
      </c>
      <c r="J75" s="94" t="s">
        <v>2815</v>
      </c>
      <c r="K75" s="96">
        <v>4428851.8899999997</v>
      </c>
      <c r="L75" s="96">
        <v>3528985.32</v>
      </c>
      <c r="M75" s="96">
        <v>1764492.66</v>
      </c>
      <c r="N75" s="96">
        <v>2234318.91</v>
      </c>
      <c r="O75" s="96">
        <v>469826.25</v>
      </c>
      <c r="P75" s="96">
        <v>26.626704698221868</v>
      </c>
      <c r="Q75" s="94" t="s">
        <v>2890</v>
      </c>
    </row>
    <row r="76" spans="1:17" ht="19.5" hidden="1" customHeight="1" x14ac:dyDescent="0.25">
      <c r="A76" s="93">
        <v>45016</v>
      </c>
      <c r="B76" s="94" t="s">
        <v>2915</v>
      </c>
      <c r="C76" s="94" t="s">
        <v>16</v>
      </c>
      <c r="D76" s="94" t="s">
        <v>2019</v>
      </c>
      <c r="E76" s="94" t="s">
        <v>461</v>
      </c>
      <c r="F76" s="94" t="s">
        <v>462</v>
      </c>
      <c r="G76" s="94" t="s">
        <v>2839</v>
      </c>
      <c r="H76" s="94" t="s">
        <v>2898</v>
      </c>
      <c r="I76" s="99" t="s">
        <v>2816</v>
      </c>
      <c r="J76" s="94" t="s">
        <v>2817</v>
      </c>
      <c r="K76" s="96">
        <v>405548.81</v>
      </c>
      <c r="L76" s="96">
        <v>1584640.65</v>
      </c>
      <c r="M76" s="96">
        <v>792320.32499999995</v>
      </c>
      <c r="N76" s="96">
        <v>444132.79</v>
      </c>
      <c r="O76" s="96">
        <v>-348187.53499999997</v>
      </c>
      <c r="P76" s="96">
        <v>-43.945298891581508</v>
      </c>
      <c r="Q76" s="94" t="s">
        <v>2889</v>
      </c>
    </row>
    <row r="77" spans="1:17" ht="19.5" hidden="1" customHeight="1" x14ac:dyDescent="0.25">
      <c r="A77" s="93">
        <v>45016</v>
      </c>
      <c r="B77" s="94" t="s">
        <v>2915</v>
      </c>
      <c r="C77" s="94" t="s">
        <v>16</v>
      </c>
      <c r="D77" s="94" t="s">
        <v>2019</v>
      </c>
      <c r="E77" s="94" t="s">
        <v>461</v>
      </c>
      <c r="F77" s="94" t="s">
        <v>462</v>
      </c>
      <c r="G77" s="94" t="s">
        <v>2839</v>
      </c>
      <c r="H77" s="94" t="s">
        <v>2898</v>
      </c>
      <c r="I77" s="99" t="s">
        <v>2818</v>
      </c>
      <c r="J77" s="94" t="s">
        <v>2819</v>
      </c>
      <c r="K77" s="96">
        <v>9102693.3300000001</v>
      </c>
      <c r="L77" s="96">
        <v>4722213.6500000004</v>
      </c>
      <c r="M77" s="96">
        <v>2361106.8250000002</v>
      </c>
      <c r="N77" s="96">
        <v>2155635</v>
      </c>
      <c r="O77" s="96">
        <v>-205471.82500000001</v>
      </c>
      <c r="P77" s="96">
        <v>-8.7023519149752993</v>
      </c>
      <c r="Q77" s="94" t="s">
        <v>2889</v>
      </c>
    </row>
    <row r="78" spans="1:17" ht="19.5" hidden="1" customHeight="1" x14ac:dyDescent="0.25">
      <c r="A78" s="93">
        <v>45016</v>
      </c>
      <c r="B78" s="94" t="s">
        <v>2915</v>
      </c>
      <c r="C78" s="94" t="s">
        <v>16</v>
      </c>
      <c r="D78" s="94" t="s">
        <v>2019</v>
      </c>
      <c r="E78" s="94" t="s">
        <v>461</v>
      </c>
      <c r="F78" s="94" t="s">
        <v>462</v>
      </c>
      <c r="G78" s="94" t="s">
        <v>2839</v>
      </c>
      <c r="H78" s="94" t="s">
        <v>2898</v>
      </c>
      <c r="I78" s="99" t="s">
        <v>2820</v>
      </c>
      <c r="J78" s="94" t="s">
        <v>2821</v>
      </c>
      <c r="K78" s="96">
        <v>50382531.850000001</v>
      </c>
      <c r="L78" s="96">
        <v>51940820</v>
      </c>
      <c r="M78" s="96">
        <v>25970410</v>
      </c>
      <c r="N78" s="96">
        <v>23396365</v>
      </c>
      <c r="O78" s="96">
        <v>-2574045</v>
      </c>
      <c r="P78" s="96">
        <v>-9.9114530729395494</v>
      </c>
      <c r="Q78" s="94" t="s">
        <v>2889</v>
      </c>
    </row>
    <row r="79" spans="1:17" ht="19.5" hidden="1" customHeight="1" x14ac:dyDescent="0.25">
      <c r="A79" s="93">
        <v>45016</v>
      </c>
      <c r="B79" s="94" t="s">
        <v>2915</v>
      </c>
      <c r="C79" s="94" t="s">
        <v>16</v>
      </c>
      <c r="D79" s="94" t="s">
        <v>2019</v>
      </c>
      <c r="E79" s="94" t="s">
        <v>461</v>
      </c>
      <c r="F79" s="94" t="s">
        <v>462</v>
      </c>
      <c r="G79" s="94" t="s">
        <v>2839</v>
      </c>
      <c r="H79" s="94" t="s">
        <v>2898</v>
      </c>
      <c r="I79" s="99" t="s">
        <v>2822</v>
      </c>
      <c r="J79" s="94" t="s">
        <v>2846</v>
      </c>
      <c r="K79" s="96">
        <v>6849789.0599999996</v>
      </c>
      <c r="L79" s="96">
        <v>7059037</v>
      </c>
      <c r="M79" s="96">
        <v>3529518.5</v>
      </c>
      <c r="N79" s="96">
        <v>4133876</v>
      </c>
      <c r="O79" s="96">
        <v>604357.5</v>
      </c>
      <c r="P79" s="96">
        <v>17.122944673614828</v>
      </c>
      <c r="Q79" s="94" t="s">
        <v>2890</v>
      </c>
    </row>
    <row r="80" spans="1:17" ht="19.5" hidden="1" customHeight="1" x14ac:dyDescent="0.25">
      <c r="A80" s="93">
        <v>45016</v>
      </c>
      <c r="B80" s="94" t="s">
        <v>2915</v>
      </c>
      <c r="C80" s="94" t="s">
        <v>16</v>
      </c>
      <c r="D80" s="94" t="s">
        <v>2019</v>
      </c>
      <c r="E80" s="94" t="s">
        <v>461</v>
      </c>
      <c r="F80" s="94" t="s">
        <v>462</v>
      </c>
      <c r="G80" s="94" t="s">
        <v>2839</v>
      </c>
      <c r="H80" s="94" t="s">
        <v>2898</v>
      </c>
      <c r="I80" s="99" t="s">
        <v>2823</v>
      </c>
      <c r="J80" s="94" t="s">
        <v>2824</v>
      </c>
      <c r="K80" s="96">
        <v>30081302.66</v>
      </c>
      <c r="L80" s="96">
        <v>28637541</v>
      </c>
      <c r="M80" s="96">
        <v>14318770.5</v>
      </c>
      <c r="N80" s="96">
        <v>7994239</v>
      </c>
      <c r="O80" s="96">
        <v>-6324531.5</v>
      </c>
      <c r="P80" s="96">
        <v>-44.169515113046891</v>
      </c>
      <c r="Q80" s="94" t="s">
        <v>2889</v>
      </c>
    </row>
    <row r="81" spans="1:17" ht="19.5" hidden="1" customHeight="1" x14ac:dyDescent="0.25">
      <c r="A81" s="93">
        <v>45016</v>
      </c>
      <c r="B81" s="94" t="s">
        <v>2915</v>
      </c>
      <c r="C81" s="94" t="s">
        <v>16</v>
      </c>
      <c r="D81" s="94" t="s">
        <v>2019</v>
      </c>
      <c r="E81" s="94" t="s">
        <v>461</v>
      </c>
      <c r="F81" s="94" t="s">
        <v>462</v>
      </c>
      <c r="G81" s="94" t="s">
        <v>2839</v>
      </c>
      <c r="H81" s="94" t="s">
        <v>2898</v>
      </c>
      <c r="I81" s="99" t="s">
        <v>2825</v>
      </c>
      <c r="J81" s="94" t="s">
        <v>2826</v>
      </c>
      <c r="K81" s="96">
        <v>3884029.02</v>
      </c>
      <c r="L81" s="96">
        <v>3580867</v>
      </c>
      <c r="M81" s="96">
        <v>1790433.5</v>
      </c>
      <c r="N81" s="96">
        <v>1722548.3399999999</v>
      </c>
      <c r="O81" s="96">
        <v>-67885.16</v>
      </c>
      <c r="P81" s="96">
        <v>-3.7915488064761971</v>
      </c>
      <c r="Q81" s="94" t="s">
        <v>2889</v>
      </c>
    </row>
    <row r="82" spans="1:17" ht="19.5" hidden="1" customHeight="1" x14ac:dyDescent="0.25">
      <c r="A82" s="93">
        <v>45016</v>
      </c>
      <c r="B82" s="94" t="s">
        <v>2915</v>
      </c>
      <c r="C82" s="94" t="s">
        <v>16</v>
      </c>
      <c r="D82" s="94" t="s">
        <v>2019</v>
      </c>
      <c r="E82" s="94" t="s">
        <v>461</v>
      </c>
      <c r="F82" s="94" t="s">
        <v>462</v>
      </c>
      <c r="G82" s="94" t="s">
        <v>2839</v>
      </c>
      <c r="H82" s="94" t="s">
        <v>2898</v>
      </c>
      <c r="I82" s="99" t="s">
        <v>2827</v>
      </c>
      <c r="J82" s="94" t="s">
        <v>2828</v>
      </c>
      <c r="K82" s="96">
        <v>7203922.4500000002</v>
      </c>
      <c r="L82" s="96">
        <v>6578706</v>
      </c>
      <c r="M82" s="96">
        <v>3289353</v>
      </c>
      <c r="N82" s="96">
        <v>2307240.0300000003</v>
      </c>
      <c r="O82" s="96">
        <v>-982112.97</v>
      </c>
      <c r="P82" s="96">
        <v>-29.857329693711804</v>
      </c>
      <c r="Q82" s="94" t="s">
        <v>2889</v>
      </c>
    </row>
    <row r="83" spans="1:17" ht="19.5" hidden="1" customHeight="1" x14ac:dyDescent="0.25">
      <c r="A83" s="93">
        <v>45016</v>
      </c>
      <c r="B83" s="94" t="s">
        <v>2915</v>
      </c>
      <c r="C83" s="94" t="s">
        <v>16</v>
      </c>
      <c r="D83" s="94" t="s">
        <v>2019</v>
      </c>
      <c r="E83" s="94" t="s">
        <v>461</v>
      </c>
      <c r="F83" s="94" t="s">
        <v>462</v>
      </c>
      <c r="G83" s="94" t="s">
        <v>2839</v>
      </c>
      <c r="H83" s="94" t="s">
        <v>2898</v>
      </c>
      <c r="I83" s="99" t="s">
        <v>2829</v>
      </c>
      <c r="J83" s="94" t="s">
        <v>2830</v>
      </c>
      <c r="K83" s="96">
        <v>2526789.98</v>
      </c>
      <c r="L83" s="96">
        <v>2693972</v>
      </c>
      <c r="M83" s="96">
        <v>1346986</v>
      </c>
      <c r="N83" s="96">
        <v>1671705.29</v>
      </c>
      <c r="O83" s="96">
        <v>324719.28999999998</v>
      </c>
      <c r="P83" s="96">
        <v>24.107102078269559</v>
      </c>
      <c r="Q83" s="94" t="s">
        <v>2890</v>
      </c>
    </row>
    <row r="84" spans="1:17" ht="19.5" hidden="1" customHeight="1" x14ac:dyDescent="0.25">
      <c r="A84" s="93">
        <v>45016</v>
      </c>
      <c r="B84" s="94" t="s">
        <v>2915</v>
      </c>
      <c r="C84" s="94" t="s">
        <v>16</v>
      </c>
      <c r="D84" s="94" t="s">
        <v>2019</v>
      </c>
      <c r="E84" s="94" t="s">
        <v>461</v>
      </c>
      <c r="F84" s="94" t="s">
        <v>462</v>
      </c>
      <c r="G84" s="94" t="s">
        <v>2839</v>
      </c>
      <c r="H84" s="94" t="s">
        <v>2898</v>
      </c>
      <c r="I84" s="99" t="s">
        <v>2831</v>
      </c>
      <c r="J84" s="94" t="s">
        <v>2832</v>
      </c>
      <c r="K84" s="96">
        <v>3538724.06</v>
      </c>
      <c r="L84" s="96">
        <v>5360000</v>
      </c>
      <c r="M84" s="96">
        <v>2680000</v>
      </c>
      <c r="N84" s="96">
        <v>1857949.24</v>
      </c>
      <c r="O84" s="96">
        <v>-822050.76</v>
      </c>
      <c r="P84" s="96">
        <v>-30.67353582089552</v>
      </c>
      <c r="Q84" s="94" t="s">
        <v>2889</v>
      </c>
    </row>
    <row r="85" spans="1:17" ht="19.5" hidden="1" customHeight="1" x14ac:dyDescent="0.25">
      <c r="A85" s="93">
        <v>45016</v>
      </c>
      <c r="B85" s="94" t="s">
        <v>2915</v>
      </c>
      <c r="C85" s="94" t="s">
        <v>16</v>
      </c>
      <c r="D85" s="94" t="s">
        <v>2019</v>
      </c>
      <c r="E85" s="94" t="s">
        <v>461</v>
      </c>
      <c r="F85" s="94" t="s">
        <v>462</v>
      </c>
      <c r="G85" s="94" t="s">
        <v>2839</v>
      </c>
      <c r="H85" s="94" t="s">
        <v>2898</v>
      </c>
      <c r="I85" s="99" t="s">
        <v>2833</v>
      </c>
      <c r="J85" s="94" t="s">
        <v>2834</v>
      </c>
      <c r="K85" s="96">
        <v>3245445.72</v>
      </c>
      <c r="L85" s="96">
        <v>4026367</v>
      </c>
      <c r="M85" s="96">
        <v>2013183.5</v>
      </c>
      <c r="N85" s="96">
        <v>1736342.2799999998</v>
      </c>
      <c r="O85" s="96">
        <v>-276841.21999999997</v>
      </c>
      <c r="P85" s="96">
        <v>-13.751415109452267</v>
      </c>
      <c r="Q85" s="94" t="s">
        <v>2889</v>
      </c>
    </row>
    <row r="86" spans="1:17" ht="19.5" hidden="1" customHeight="1" x14ac:dyDescent="0.25">
      <c r="A86" s="93">
        <v>45016</v>
      </c>
      <c r="B86" s="94" t="s">
        <v>2915</v>
      </c>
      <c r="C86" s="94" t="s">
        <v>16</v>
      </c>
      <c r="D86" s="94" t="s">
        <v>2019</v>
      </c>
      <c r="E86" s="94" t="s">
        <v>461</v>
      </c>
      <c r="F86" s="94" t="s">
        <v>462</v>
      </c>
      <c r="G86" s="94" t="s">
        <v>2839</v>
      </c>
      <c r="H86" s="94" t="s">
        <v>2898</v>
      </c>
      <c r="I86" s="99" t="s">
        <v>2835</v>
      </c>
      <c r="J86" s="94" t="s">
        <v>2836</v>
      </c>
      <c r="K86" s="96">
        <v>6687.06</v>
      </c>
      <c r="L86" s="96">
        <v>4047</v>
      </c>
      <c r="M86" s="96">
        <v>2023.5</v>
      </c>
      <c r="N86" s="96">
        <v>2816.25</v>
      </c>
      <c r="O86" s="96">
        <v>792.75</v>
      </c>
      <c r="P86" s="96">
        <v>39.17716827279466</v>
      </c>
      <c r="Q86" s="94" t="s">
        <v>2890</v>
      </c>
    </row>
    <row r="87" spans="1:17" ht="19.5" hidden="1" customHeight="1" x14ac:dyDescent="0.25">
      <c r="A87" s="93">
        <v>45016</v>
      </c>
      <c r="B87" s="94" t="s">
        <v>2915</v>
      </c>
      <c r="C87" s="94" t="s">
        <v>16</v>
      </c>
      <c r="D87" s="94" t="s">
        <v>2019</v>
      </c>
      <c r="E87" s="94" t="s">
        <v>461</v>
      </c>
      <c r="F87" s="94" t="s">
        <v>462</v>
      </c>
      <c r="G87" s="94" t="s">
        <v>2839</v>
      </c>
      <c r="H87" s="94" t="s">
        <v>2898</v>
      </c>
      <c r="I87" s="99" t="s">
        <v>2837</v>
      </c>
      <c r="J87" s="94" t="s">
        <v>2838</v>
      </c>
      <c r="K87" s="96">
        <v>7291722.9299999997</v>
      </c>
      <c r="L87" s="96">
        <v>10504538</v>
      </c>
      <c r="M87" s="96">
        <v>5252269</v>
      </c>
      <c r="N87" s="96">
        <v>5986457.8799999999</v>
      </c>
      <c r="O87" s="96">
        <v>734188.88</v>
      </c>
      <c r="P87" s="96">
        <v>13.978508716899306</v>
      </c>
      <c r="Q87" s="94" t="s">
        <v>2890</v>
      </c>
    </row>
    <row r="88" spans="1:17" ht="19.5" hidden="1" customHeight="1" x14ac:dyDescent="0.25">
      <c r="A88" s="93">
        <v>45016</v>
      </c>
      <c r="B88" s="94" t="s">
        <v>2915</v>
      </c>
      <c r="C88" s="94" t="s">
        <v>16</v>
      </c>
      <c r="D88" s="94" t="s">
        <v>2019</v>
      </c>
      <c r="E88" s="94" t="s">
        <v>461</v>
      </c>
      <c r="F88" s="94" t="s">
        <v>462</v>
      </c>
      <c r="G88" s="94" t="s">
        <v>2839</v>
      </c>
      <c r="H88" s="94" t="s">
        <v>2898</v>
      </c>
      <c r="I88" s="99" t="s">
        <v>2872</v>
      </c>
      <c r="J88" s="94" t="s">
        <v>2873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  <c r="P88" s="97"/>
      <c r="Q88" s="94" t="s">
        <v>2890</v>
      </c>
    </row>
    <row r="89" spans="1:17" ht="19.5" hidden="1" customHeight="1" x14ac:dyDescent="0.25">
      <c r="A89" s="93">
        <v>45016</v>
      </c>
      <c r="B89" s="94" t="s">
        <v>2915</v>
      </c>
      <c r="C89" s="94" t="s">
        <v>16</v>
      </c>
      <c r="D89" s="94" t="s">
        <v>2019</v>
      </c>
      <c r="E89" s="94" t="s">
        <v>461</v>
      </c>
      <c r="F89" s="94" t="s">
        <v>462</v>
      </c>
      <c r="G89" s="94" t="s">
        <v>2891</v>
      </c>
      <c r="H89" s="94" t="s">
        <v>1944</v>
      </c>
      <c r="I89" s="100" t="s">
        <v>2852</v>
      </c>
      <c r="J89" s="94" t="s">
        <v>2892</v>
      </c>
      <c r="K89" s="96">
        <v>100646160.61</v>
      </c>
      <c r="L89" s="96">
        <v>100646160.61</v>
      </c>
      <c r="M89" s="96">
        <v>50323080.305</v>
      </c>
      <c r="N89" s="96">
        <v>87103108.309999973</v>
      </c>
      <c r="O89" s="96">
        <v>36780028.005000003</v>
      </c>
      <c r="P89" s="96">
        <v>73.087791490668366</v>
      </c>
      <c r="Q89" s="94" t="s">
        <v>2889</v>
      </c>
    </row>
    <row r="90" spans="1:17" ht="19.5" hidden="1" customHeight="1" x14ac:dyDescent="0.25">
      <c r="A90" s="93">
        <v>45016</v>
      </c>
      <c r="B90" s="94" t="s">
        <v>2915</v>
      </c>
      <c r="C90" s="94" t="s">
        <v>16</v>
      </c>
      <c r="D90" s="94" t="s">
        <v>2019</v>
      </c>
      <c r="E90" s="94" t="s">
        <v>461</v>
      </c>
      <c r="F90" s="94" t="s">
        <v>462</v>
      </c>
      <c r="G90" s="94" t="s">
        <v>2901</v>
      </c>
      <c r="H90" s="94" t="s">
        <v>1944</v>
      </c>
      <c r="I90" s="100" t="s">
        <v>2853</v>
      </c>
      <c r="J90" s="94" t="s">
        <v>2893</v>
      </c>
      <c r="K90" s="96">
        <v>88745241.409999996</v>
      </c>
      <c r="L90" s="96">
        <v>88745241.409999996</v>
      </c>
      <c r="M90" s="96">
        <v>44372620.704999998</v>
      </c>
      <c r="N90" s="96">
        <v>80657682.980000004</v>
      </c>
      <c r="O90" s="96">
        <v>36285062.274999999</v>
      </c>
      <c r="P90" s="96">
        <v>81.773538949236155</v>
      </c>
      <c r="Q90" s="94" t="s">
        <v>2889</v>
      </c>
    </row>
    <row r="91" spans="1:17" ht="19.5" hidden="1" customHeight="1" x14ac:dyDescent="0.25">
      <c r="A91" s="93">
        <v>45016</v>
      </c>
      <c r="B91" s="94" t="s">
        <v>2915</v>
      </c>
      <c r="C91" s="94" t="s">
        <v>16</v>
      </c>
      <c r="D91" s="94" t="s">
        <v>2019</v>
      </c>
      <c r="E91" s="94" t="s">
        <v>461</v>
      </c>
      <c r="F91" s="94" t="s">
        <v>462</v>
      </c>
      <c r="G91" s="94" t="s">
        <v>2901</v>
      </c>
      <c r="H91" s="94" t="s">
        <v>1944</v>
      </c>
      <c r="I91" s="100" t="s">
        <v>2854</v>
      </c>
      <c r="J91" s="94" t="s">
        <v>2894</v>
      </c>
      <c r="K91" s="96">
        <v>44237424.479999997</v>
      </c>
      <c r="L91" s="96">
        <v>-44237424.479999997</v>
      </c>
      <c r="M91" s="96">
        <v>-22118712.239999998</v>
      </c>
      <c r="N91" s="96">
        <v>-19583228.02</v>
      </c>
      <c r="O91" s="96">
        <v>2535484.2200000002</v>
      </c>
      <c r="P91" s="96">
        <v>-11.463073403589792</v>
      </c>
      <c r="Q91" s="94" t="s">
        <v>2889</v>
      </c>
    </row>
    <row r="92" spans="1:17" ht="19.5" hidden="1" customHeight="1" x14ac:dyDescent="0.25">
      <c r="A92" s="93">
        <v>45016</v>
      </c>
      <c r="B92" s="94" t="s">
        <v>2915</v>
      </c>
      <c r="C92" s="94" t="s">
        <v>16</v>
      </c>
      <c r="D92" s="94" t="s">
        <v>2019</v>
      </c>
      <c r="E92" s="94" t="s">
        <v>463</v>
      </c>
      <c r="F92" s="94" t="s">
        <v>464</v>
      </c>
      <c r="G92" s="94" t="s">
        <v>2811</v>
      </c>
      <c r="H92" s="94" t="s">
        <v>2898</v>
      </c>
      <c r="I92" s="100" t="s">
        <v>2790</v>
      </c>
      <c r="J92" s="94" t="s">
        <v>2791</v>
      </c>
      <c r="K92" s="96">
        <v>84885849.569999993</v>
      </c>
      <c r="L92" s="96">
        <v>28037004</v>
      </c>
      <c r="M92" s="96">
        <v>14018502</v>
      </c>
      <c r="N92" s="96">
        <v>18195232.950000003</v>
      </c>
      <c r="O92" s="96">
        <v>4176730.95</v>
      </c>
      <c r="P92" s="96">
        <v>29.794417049696179</v>
      </c>
      <c r="Q92" s="94" t="s">
        <v>2889</v>
      </c>
    </row>
    <row r="93" spans="1:17" ht="19.5" hidden="1" customHeight="1" x14ac:dyDescent="0.25">
      <c r="A93" s="93">
        <v>45016</v>
      </c>
      <c r="B93" s="94" t="s">
        <v>2915</v>
      </c>
      <c r="C93" s="94" t="s">
        <v>16</v>
      </c>
      <c r="D93" s="94" t="s">
        <v>2019</v>
      </c>
      <c r="E93" s="94" t="s">
        <v>463</v>
      </c>
      <c r="F93" s="94" t="s">
        <v>464</v>
      </c>
      <c r="G93" s="94" t="s">
        <v>2811</v>
      </c>
      <c r="H93" s="94" t="s">
        <v>2898</v>
      </c>
      <c r="I93" s="100" t="s">
        <v>2792</v>
      </c>
      <c r="J93" s="94" t="s">
        <v>2793</v>
      </c>
      <c r="K93" s="96">
        <v>162400</v>
      </c>
      <c r="L93" s="96">
        <v>200000</v>
      </c>
      <c r="M93" s="96">
        <v>100000</v>
      </c>
      <c r="N93" s="96">
        <v>72700</v>
      </c>
      <c r="O93" s="96">
        <v>-27300</v>
      </c>
      <c r="P93" s="96">
        <v>-27.3</v>
      </c>
      <c r="Q93" s="94" t="s">
        <v>2890</v>
      </c>
    </row>
    <row r="94" spans="1:17" ht="19.5" hidden="1" customHeight="1" x14ac:dyDescent="0.25">
      <c r="A94" s="93">
        <v>45016</v>
      </c>
      <c r="B94" s="94" t="s">
        <v>2915</v>
      </c>
      <c r="C94" s="94" t="s">
        <v>16</v>
      </c>
      <c r="D94" s="94" t="s">
        <v>2019</v>
      </c>
      <c r="E94" s="94" t="s">
        <v>463</v>
      </c>
      <c r="F94" s="94" t="s">
        <v>464</v>
      </c>
      <c r="G94" s="94" t="s">
        <v>2811</v>
      </c>
      <c r="H94" s="94" t="s">
        <v>2898</v>
      </c>
      <c r="I94" s="100" t="s">
        <v>2794</v>
      </c>
      <c r="J94" s="94" t="s">
        <v>2795</v>
      </c>
      <c r="K94" s="96">
        <v>879353.33</v>
      </c>
      <c r="L94" s="96">
        <v>300000</v>
      </c>
      <c r="M94" s="96">
        <v>150000</v>
      </c>
      <c r="N94" s="96">
        <v>42088</v>
      </c>
      <c r="O94" s="96">
        <v>-107912</v>
      </c>
      <c r="P94" s="96">
        <v>-71.941333333333333</v>
      </c>
      <c r="Q94" s="94" t="s">
        <v>2890</v>
      </c>
    </row>
    <row r="95" spans="1:17" ht="19.5" hidden="1" customHeight="1" x14ac:dyDescent="0.25">
      <c r="A95" s="93">
        <v>45016</v>
      </c>
      <c r="B95" s="94" t="s">
        <v>2915</v>
      </c>
      <c r="C95" s="94" t="s">
        <v>16</v>
      </c>
      <c r="D95" s="94" t="s">
        <v>2019</v>
      </c>
      <c r="E95" s="94" t="s">
        <v>463</v>
      </c>
      <c r="F95" s="94" t="s">
        <v>464</v>
      </c>
      <c r="G95" s="94" t="s">
        <v>2811</v>
      </c>
      <c r="H95" s="94" t="s">
        <v>2898</v>
      </c>
      <c r="I95" s="100" t="s">
        <v>2865</v>
      </c>
      <c r="J95" s="94" t="s">
        <v>2796</v>
      </c>
      <c r="K95" s="96">
        <v>1145776.6499999999</v>
      </c>
      <c r="L95" s="96">
        <v>820000</v>
      </c>
      <c r="M95" s="96">
        <v>410000</v>
      </c>
      <c r="N95" s="96">
        <v>366200.65</v>
      </c>
      <c r="O95" s="96">
        <v>-43799.35</v>
      </c>
      <c r="P95" s="96">
        <v>-10.682768292682926</v>
      </c>
      <c r="Q95" s="94" t="s">
        <v>2890</v>
      </c>
    </row>
    <row r="96" spans="1:17" ht="19.5" hidden="1" customHeight="1" x14ac:dyDescent="0.25">
      <c r="A96" s="93">
        <v>45016</v>
      </c>
      <c r="B96" s="94" t="s">
        <v>2915</v>
      </c>
      <c r="C96" s="94" t="s">
        <v>16</v>
      </c>
      <c r="D96" s="94" t="s">
        <v>2019</v>
      </c>
      <c r="E96" s="94" t="s">
        <v>463</v>
      </c>
      <c r="F96" s="94" t="s">
        <v>464</v>
      </c>
      <c r="G96" s="94" t="s">
        <v>2811</v>
      </c>
      <c r="H96" s="94" t="s">
        <v>2898</v>
      </c>
      <c r="I96" s="100" t="s">
        <v>2797</v>
      </c>
      <c r="J96" s="94" t="s">
        <v>2798</v>
      </c>
      <c r="K96" s="96">
        <v>12220210.289999999</v>
      </c>
      <c r="L96" s="96">
        <v>7550000</v>
      </c>
      <c r="M96" s="96">
        <v>3775000</v>
      </c>
      <c r="N96" s="96">
        <v>2925859.91</v>
      </c>
      <c r="O96" s="96">
        <v>-849140.09</v>
      </c>
      <c r="P96" s="96">
        <v>-22.493777218543048</v>
      </c>
      <c r="Q96" s="94" t="s">
        <v>2890</v>
      </c>
    </row>
    <row r="97" spans="1:17" ht="19.5" hidden="1" customHeight="1" x14ac:dyDescent="0.25">
      <c r="A97" s="93">
        <v>45016</v>
      </c>
      <c r="B97" s="94" t="s">
        <v>2915</v>
      </c>
      <c r="C97" s="94" t="s">
        <v>16</v>
      </c>
      <c r="D97" s="94" t="s">
        <v>2019</v>
      </c>
      <c r="E97" s="94" t="s">
        <v>463</v>
      </c>
      <c r="F97" s="94" t="s">
        <v>464</v>
      </c>
      <c r="G97" s="94" t="s">
        <v>2811</v>
      </c>
      <c r="H97" s="94" t="s">
        <v>2898</v>
      </c>
      <c r="I97" s="100" t="s">
        <v>2799</v>
      </c>
      <c r="J97" s="94" t="s">
        <v>2800</v>
      </c>
      <c r="K97" s="96">
        <v>50353035.530000001</v>
      </c>
      <c r="L97" s="96">
        <v>2970000</v>
      </c>
      <c r="M97" s="96">
        <v>1485000</v>
      </c>
      <c r="N97" s="96">
        <v>1213624.6299999999</v>
      </c>
      <c r="O97" s="96">
        <v>-271375.37</v>
      </c>
      <c r="P97" s="96">
        <v>-18.274435690235691</v>
      </c>
      <c r="Q97" s="94" t="s">
        <v>2890</v>
      </c>
    </row>
    <row r="98" spans="1:17" ht="19.5" hidden="1" customHeight="1" x14ac:dyDescent="0.25">
      <c r="A98" s="93">
        <v>45016</v>
      </c>
      <c r="B98" s="94" t="s">
        <v>2915</v>
      </c>
      <c r="C98" s="94" t="s">
        <v>16</v>
      </c>
      <c r="D98" s="94" t="s">
        <v>2019</v>
      </c>
      <c r="E98" s="94" t="s">
        <v>463</v>
      </c>
      <c r="F98" s="94" t="s">
        <v>464</v>
      </c>
      <c r="G98" s="94" t="s">
        <v>2811</v>
      </c>
      <c r="H98" s="94" t="s">
        <v>2898</v>
      </c>
      <c r="I98" s="100" t="s">
        <v>2801</v>
      </c>
      <c r="J98" s="94" t="s">
        <v>2802</v>
      </c>
      <c r="K98" s="96">
        <v>283617.33</v>
      </c>
      <c r="L98" s="96">
        <v>500000</v>
      </c>
      <c r="M98" s="96">
        <v>250000</v>
      </c>
      <c r="N98" s="96">
        <v>131080</v>
      </c>
      <c r="O98" s="96">
        <v>-118920</v>
      </c>
      <c r="P98" s="96">
        <v>-47.567999999999998</v>
      </c>
      <c r="Q98" s="94" t="s">
        <v>2890</v>
      </c>
    </row>
    <row r="99" spans="1:17" ht="19.5" hidden="1" customHeight="1" x14ac:dyDescent="0.25">
      <c r="A99" s="93">
        <v>45016</v>
      </c>
      <c r="B99" s="94" t="s">
        <v>2915</v>
      </c>
      <c r="C99" s="94" t="s">
        <v>16</v>
      </c>
      <c r="D99" s="94" t="s">
        <v>2019</v>
      </c>
      <c r="E99" s="94" t="s">
        <v>463</v>
      </c>
      <c r="F99" s="94" t="s">
        <v>464</v>
      </c>
      <c r="G99" s="94" t="s">
        <v>2811</v>
      </c>
      <c r="H99" s="94" t="s">
        <v>2898</v>
      </c>
      <c r="I99" s="100" t="s">
        <v>2803</v>
      </c>
      <c r="J99" s="94" t="s">
        <v>2804</v>
      </c>
      <c r="K99" s="96">
        <v>45507463.600000001</v>
      </c>
      <c r="L99" s="96">
        <v>8110000</v>
      </c>
      <c r="M99" s="96">
        <v>4055000</v>
      </c>
      <c r="N99" s="96">
        <v>3219096.88</v>
      </c>
      <c r="O99" s="96">
        <v>-835903.12</v>
      </c>
      <c r="P99" s="96">
        <v>-20.614133662145498</v>
      </c>
      <c r="Q99" s="94" t="s">
        <v>2890</v>
      </c>
    </row>
    <row r="100" spans="1:17" ht="19.5" hidden="1" customHeight="1" x14ac:dyDescent="0.25">
      <c r="A100" s="93">
        <v>45016</v>
      </c>
      <c r="B100" s="94" t="s">
        <v>2915</v>
      </c>
      <c r="C100" s="94" t="s">
        <v>16</v>
      </c>
      <c r="D100" s="94" t="s">
        <v>2019</v>
      </c>
      <c r="E100" s="94" t="s">
        <v>463</v>
      </c>
      <c r="F100" s="94" t="s">
        <v>464</v>
      </c>
      <c r="G100" s="94" t="s">
        <v>2811</v>
      </c>
      <c r="H100" s="94" t="s">
        <v>2898</v>
      </c>
      <c r="I100" s="100" t="s">
        <v>2805</v>
      </c>
      <c r="J100" s="94" t="s">
        <v>2806</v>
      </c>
      <c r="K100" s="96">
        <v>37513869.57</v>
      </c>
      <c r="L100" s="96">
        <v>39252360</v>
      </c>
      <c r="M100" s="96">
        <v>19626180</v>
      </c>
      <c r="N100" s="96">
        <v>18181905.84</v>
      </c>
      <c r="O100" s="96">
        <v>-1444274.16</v>
      </c>
      <c r="P100" s="96">
        <v>-7.3589163046502177</v>
      </c>
      <c r="Q100" s="94" t="s">
        <v>2890</v>
      </c>
    </row>
    <row r="101" spans="1:17" ht="19.5" hidden="1" customHeight="1" x14ac:dyDescent="0.25">
      <c r="A101" s="93">
        <v>45016</v>
      </c>
      <c r="B101" s="94" t="s">
        <v>2915</v>
      </c>
      <c r="C101" s="94" t="s">
        <v>16</v>
      </c>
      <c r="D101" s="94" t="s">
        <v>2019</v>
      </c>
      <c r="E101" s="94" t="s">
        <v>463</v>
      </c>
      <c r="F101" s="94" t="s">
        <v>464</v>
      </c>
      <c r="G101" s="94" t="s">
        <v>2811</v>
      </c>
      <c r="H101" s="94" t="s">
        <v>2898</v>
      </c>
      <c r="I101" s="100" t="s">
        <v>2807</v>
      </c>
      <c r="J101" s="94" t="s">
        <v>2808</v>
      </c>
      <c r="K101" s="96">
        <v>12547720.210000001</v>
      </c>
      <c r="L101" s="96">
        <v>9949135.5999999996</v>
      </c>
      <c r="M101" s="96">
        <v>4974567.8</v>
      </c>
      <c r="N101" s="96">
        <v>3569521.99</v>
      </c>
      <c r="O101" s="96">
        <v>-1405045.81</v>
      </c>
      <c r="P101" s="96">
        <v>-28.244580564365815</v>
      </c>
      <c r="Q101" s="94" t="s">
        <v>2890</v>
      </c>
    </row>
    <row r="102" spans="1:17" ht="19.5" hidden="1" customHeight="1" x14ac:dyDescent="0.25">
      <c r="A102" s="93">
        <v>45016</v>
      </c>
      <c r="B102" s="94" t="s">
        <v>2915</v>
      </c>
      <c r="C102" s="94" t="s">
        <v>16</v>
      </c>
      <c r="D102" s="94" t="s">
        <v>2019</v>
      </c>
      <c r="E102" s="94" t="s">
        <v>463</v>
      </c>
      <c r="F102" s="94" t="s">
        <v>464</v>
      </c>
      <c r="G102" s="94" t="s">
        <v>2811</v>
      </c>
      <c r="H102" s="94" t="s">
        <v>2898</v>
      </c>
      <c r="I102" s="100" t="s">
        <v>2870</v>
      </c>
      <c r="J102" s="94" t="s">
        <v>2871</v>
      </c>
      <c r="K102" s="96">
        <v>0</v>
      </c>
      <c r="L102" s="97"/>
      <c r="M102" s="97"/>
      <c r="N102" s="96">
        <v>0</v>
      </c>
      <c r="O102" s="97"/>
      <c r="P102" s="97"/>
      <c r="Q102" s="94" t="s">
        <v>2895</v>
      </c>
    </row>
    <row r="103" spans="1:17" ht="19.5" hidden="1" customHeight="1" x14ac:dyDescent="0.25">
      <c r="A103" s="93">
        <v>45016</v>
      </c>
      <c r="B103" s="94" t="s">
        <v>2915</v>
      </c>
      <c r="C103" s="94" t="s">
        <v>16</v>
      </c>
      <c r="D103" s="94" t="s">
        <v>2019</v>
      </c>
      <c r="E103" s="94" t="s">
        <v>463</v>
      </c>
      <c r="F103" s="94" t="s">
        <v>464</v>
      </c>
      <c r="G103" s="94" t="s">
        <v>2811</v>
      </c>
      <c r="H103" s="94" t="s">
        <v>2898</v>
      </c>
      <c r="I103" s="100" t="s">
        <v>2809</v>
      </c>
      <c r="J103" s="94" t="s">
        <v>2810</v>
      </c>
      <c r="K103" s="96">
        <v>1363552.49</v>
      </c>
      <c r="L103" s="96">
        <v>789869.69</v>
      </c>
      <c r="M103" s="96">
        <v>394934.84499999997</v>
      </c>
      <c r="N103" s="96">
        <v>789869.96</v>
      </c>
      <c r="O103" s="96">
        <v>394935.11499999999</v>
      </c>
      <c r="P103" s="96">
        <v>100.00006836570725</v>
      </c>
      <c r="Q103" s="94" t="s">
        <v>2889</v>
      </c>
    </row>
    <row r="104" spans="1:17" ht="19.5" hidden="1" customHeight="1" x14ac:dyDescent="0.25">
      <c r="A104" s="93">
        <v>45016</v>
      </c>
      <c r="B104" s="94" t="s">
        <v>2915</v>
      </c>
      <c r="C104" s="94" t="s">
        <v>16</v>
      </c>
      <c r="D104" s="94" t="s">
        <v>2019</v>
      </c>
      <c r="E104" s="94" t="s">
        <v>463</v>
      </c>
      <c r="F104" s="94" t="s">
        <v>464</v>
      </c>
      <c r="G104" s="94" t="s">
        <v>2839</v>
      </c>
      <c r="H104" s="94" t="s">
        <v>2898</v>
      </c>
      <c r="I104" s="99" t="s">
        <v>2812</v>
      </c>
      <c r="J104" s="94" t="s">
        <v>2813</v>
      </c>
      <c r="K104" s="96">
        <v>8939592.4000000004</v>
      </c>
      <c r="L104" s="96">
        <v>8266173.8700000001</v>
      </c>
      <c r="M104" s="96">
        <v>4133086.9350000001</v>
      </c>
      <c r="N104" s="96">
        <v>4687228.91</v>
      </c>
      <c r="O104" s="96">
        <v>554141.97499999998</v>
      </c>
      <c r="P104" s="96">
        <v>13.407459937689406</v>
      </c>
      <c r="Q104" s="94" t="s">
        <v>2890</v>
      </c>
    </row>
    <row r="105" spans="1:17" ht="19.5" hidden="1" customHeight="1" x14ac:dyDescent="0.25">
      <c r="A105" s="93">
        <v>45016</v>
      </c>
      <c r="B105" s="94" t="s">
        <v>2915</v>
      </c>
      <c r="C105" s="94" t="s">
        <v>16</v>
      </c>
      <c r="D105" s="94" t="s">
        <v>2019</v>
      </c>
      <c r="E105" s="94" t="s">
        <v>463</v>
      </c>
      <c r="F105" s="94" t="s">
        <v>464</v>
      </c>
      <c r="G105" s="94" t="s">
        <v>2839</v>
      </c>
      <c r="H105" s="94" t="s">
        <v>2898</v>
      </c>
      <c r="I105" s="99" t="s">
        <v>2814</v>
      </c>
      <c r="J105" s="94" t="s">
        <v>2815</v>
      </c>
      <c r="K105" s="96">
        <v>1775299.81</v>
      </c>
      <c r="L105" s="96">
        <v>2649959.7999999998</v>
      </c>
      <c r="M105" s="96">
        <v>1324979.8999999999</v>
      </c>
      <c r="N105" s="96">
        <v>1040861.96</v>
      </c>
      <c r="O105" s="96">
        <v>-284117.94</v>
      </c>
      <c r="P105" s="96">
        <v>-21.443188685352887</v>
      </c>
      <c r="Q105" s="94" t="s">
        <v>2889</v>
      </c>
    </row>
    <row r="106" spans="1:17" ht="19.5" hidden="1" customHeight="1" x14ac:dyDescent="0.25">
      <c r="A106" s="93">
        <v>45016</v>
      </c>
      <c r="B106" s="94" t="s">
        <v>2915</v>
      </c>
      <c r="C106" s="94" t="s">
        <v>16</v>
      </c>
      <c r="D106" s="94" t="s">
        <v>2019</v>
      </c>
      <c r="E106" s="94" t="s">
        <v>463</v>
      </c>
      <c r="F106" s="94" t="s">
        <v>464</v>
      </c>
      <c r="G106" s="94" t="s">
        <v>2839</v>
      </c>
      <c r="H106" s="94" t="s">
        <v>2898</v>
      </c>
      <c r="I106" s="99" t="s">
        <v>2816</v>
      </c>
      <c r="J106" s="94" t="s">
        <v>2817</v>
      </c>
      <c r="K106" s="96">
        <v>204745.48</v>
      </c>
      <c r="L106" s="96">
        <v>433524.75</v>
      </c>
      <c r="M106" s="96">
        <v>216762.375</v>
      </c>
      <c r="N106" s="96">
        <v>157267.85</v>
      </c>
      <c r="O106" s="96">
        <v>-59494.525000000001</v>
      </c>
      <c r="P106" s="96">
        <v>-27.446887403775676</v>
      </c>
      <c r="Q106" s="94" t="s">
        <v>2889</v>
      </c>
    </row>
    <row r="107" spans="1:17" ht="19.5" hidden="1" customHeight="1" x14ac:dyDescent="0.25">
      <c r="A107" s="93">
        <v>45016</v>
      </c>
      <c r="B107" s="94" t="s">
        <v>2915</v>
      </c>
      <c r="C107" s="94" t="s">
        <v>16</v>
      </c>
      <c r="D107" s="94" t="s">
        <v>2019</v>
      </c>
      <c r="E107" s="94" t="s">
        <v>463</v>
      </c>
      <c r="F107" s="94" t="s">
        <v>464</v>
      </c>
      <c r="G107" s="94" t="s">
        <v>2839</v>
      </c>
      <c r="H107" s="94" t="s">
        <v>2898</v>
      </c>
      <c r="I107" s="99" t="s">
        <v>2818</v>
      </c>
      <c r="J107" s="94" t="s">
        <v>2819</v>
      </c>
      <c r="K107" s="96">
        <v>2069388.44</v>
      </c>
      <c r="L107" s="96">
        <v>2767907</v>
      </c>
      <c r="M107" s="96">
        <v>1383953.5</v>
      </c>
      <c r="N107" s="96">
        <v>1145250.04</v>
      </c>
      <c r="O107" s="96">
        <v>-238703.46</v>
      </c>
      <c r="P107" s="96">
        <v>-17.247939327441276</v>
      </c>
      <c r="Q107" s="94" t="s">
        <v>2889</v>
      </c>
    </row>
    <row r="108" spans="1:17" ht="19.5" hidden="1" customHeight="1" x14ac:dyDescent="0.25">
      <c r="A108" s="93">
        <v>45016</v>
      </c>
      <c r="B108" s="94" t="s">
        <v>2915</v>
      </c>
      <c r="C108" s="94" t="s">
        <v>16</v>
      </c>
      <c r="D108" s="94" t="s">
        <v>2019</v>
      </c>
      <c r="E108" s="94" t="s">
        <v>463</v>
      </c>
      <c r="F108" s="94" t="s">
        <v>464</v>
      </c>
      <c r="G108" s="94" t="s">
        <v>2839</v>
      </c>
      <c r="H108" s="94" t="s">
        <v>2898</v>
      </c>
      <c r="I108" s="99" t="s">
        <v>2820</v>
      </c>
      <c r="J108" s="94" t="s">
        <v>2821</v>
      </c>
      <c r="K108" s="96">
        <v>37513869.57</v>
      </c>
      <c r="L108" s="96">
        <v>39252360</v>
      </c>
      <c r="M108" s="96">
        <v>19626180</v>
      </c>
      <c r="N108" s="96">
        <v>18181905.84</v>
      </c>
      <c r="O108" s="96">
        <v>-1444274.16</v>
      </c>
      <c r="P108" s="96">
        <v>-7.3589163046502177</v>
      </c>
      <c r="Q108" s="94" t="s">
        <v>2889</v>
      </c>
    </row>
    <row r="109" spans="1:17" ht="19.5" hidden="1" customHeight="1" x14ac:dyDescent="0.25">
      <c r="A109" s="93">
        <v>45016</v>
      </c>
      <c r="B109" s="94" t="s">
        <v>2915</v>
      </c>
      <c r="C109" s="94" t="s">
        <v>16</v>
      </c>
      <c r="D109" s="94" t="s">
        <v>2019</v>
      </c>
      <c r="E109" s="94" t="s">
        <v>463</v>
      </c>
      <c r="F109" s="94" t="s">
        <v>464</v>
      </c>
      <c r="G109" s="94" t="s">
        <v>2839</v>
      </c>
      <c r="H109" s="94" t="s">
        <v>2898</v>
      </c>
      <c r="I109" s="99" t="s">
        <v>2822</v>
      </c>
      <c r="J109" s="94" t="s">
        <v>2846</v>
      </c>
      <c r="K109" s="96">
        <v>4994432.6500000004</v>
      </c>
      <c r="L109" s="96">
        <v>6190771.2000000002</v>
      </c>
      <c r="M109" s="96">
        <v>3095385.6</v>
      </c>
      <c r="N109" s="96">
        <v>3000348.55</v>
      </c>
      <c r="O109" s="96">
        <v>-95037.05</v>
      </c>
      <c r="P109" s="96">
        <v>-3.0702814537872114</v>
      </c>
      <c r="Q109" s="94" t="s">
        <v>2889</v>
      </c>
    </row>
    <row r="110" spans="1:17" ht="19.5" hidden="1" customHeight="1" x14ac:dyDescent="0.25">
      <c r="A110" s="93">
        <v>45016</v>
      </c>
      <c r="B110" s="94" t="s">
        <v>2915</v>
      </c>
      <c r="C110" s="94" t="s">
        <v>16</v>
      </c>
      <c r="D110" s="94" t="s">
        <v>2019</v>
      </c>
      <c r="E110" s="94" t="s">
        <v>463</v>
      </c>
      <c r="F110" s="94" t="s">
        <v>464</v>
      </c>
      <c r="G110" s="94" t="s">
        <v>2839</v>
      </c>
      <c r="H110" s="94" t="s">
        <v>2898</v>
      </c>
      <c r="I110" s="99" t="s">
        <v>2823</v>
      </c>
      <c r="J110" s="94" t="s">
        <v>2824</v>
      </c>
      <c r="K110" s="96">
        <v>12656014</v>
      </c>
      <c r="L110" s="96">
        <v>12961000</v>
      </c>
      <c r="M110" s="96">
        <v>6480500</v>
      </c>
      <c r="N110" s="96">
        <v>6438295.1400000006</v>
      </c>
      <c r="O110" s="96">
        <v>-42204.86</v>
      </c>
      <c r="P110" s="96">
        <v>-0.65125931641077084</v>
      </c>
      <c r="Q110" s="94" t="s">
        <v>2889</v>
      </c>
    </row>
    <row r="111" spans="1:17" ht="19.5" hidden="1" customHeight="1" x14ac:dyDescent="0.25">
      <c r="A111" s="93">
        <v>45016</v>
      </c>
      <c r="B111" s="94" t="s">
        <v>2915</v>
      </c>
      <c r="C111" s="94" t="s">
        <v>16</v>
      </c>
      <c r="D111" s="94" t="s">
        <v>2019</v>
      </c>
      <c r="E111" s="94" t="s">
        <v>463</v>
      </c>
      <c r="F111" s="94" t="s">
        <v>464</v>
      </c>
      <c r="G111" s="94" t="s">
        <v>2839</v>
      </c>
      <c r="H111" s="94" t="s">
        <v>2898</v>
      </c>
      <c r="I111" s="99" t="s">
        <v>2825</v>
      </c>
      <c r="J111" s="94" t="s">
        <v>2826</v>
      </c>
      <c r="K111" s="96">
        <v>9419930.6600000001</v>
      </c>
      <c r="L111" s="96">
        <v>6248495.5999999996</v>
      </c>
      <c r="M111" s="96">
        <v>3124247.8</v>
      </c>
      <c r="N111" s="96">
        <v>1053507</v>
      </c>
      <c r="O111" s="96">
        <v>-2070740.8</v>
      </c>
      <c r="P111" s="96">
        <v>-66.279659379131189</v>
      </c>
      <c r="Q111" s="94" t="s">
        <v>2889</v>
      </c>
    </row>
    <row r="112" spans="1:17" ht="19.5" hidden="1" customHeight="1" x14ac:dyDescent="0.25">
      <c r="A112" s="93">
        <v>45016</v>
      </c>
      <c r="B112" s="94" t="s">
        <v>2915</v>
      </c>
      <c r="C112" s="94" t="s">
        <v>16</v>
      </c>
      <c r="D112" s="94" t="s">
        <v>2019</v>
      </c>
      <c r="E112" s="94" t="s">
        <v>463</v>
      </c>
      <c r="F112" s="94" t="s">
        <v>464</v>
      </c>
      <c r="G112" s="94" t="s">
        <v>2839</v>
      </c>
      <c r="H112" s="94" t="s">
        <v>2898</v>
      </c>
      <c r="I112" s="99" t="s">
        <v>2827</v>
      </c>
      <c r="J112" s="94" t="s">
        <v>2828</v>
      </c>
      <c r="K112" s="96">
        <v>4928415.5599999996</v>
      </c>
      <c r="L112" s="96">
        <v>4126350</v>
      </c>
      <c r="M112" s="96">
        <v>2063175</v>
      </c>
      <c r="N112" s="96">
        <v>3070680.84</v>
      </c>
      <c r="O112" s="96">
        <v>1007505.84</v>
      </c>
      <c r="P112" s="96">
        <v>48.832786360827363</v>
      </c>
      <c r="Q112" s="94" t="s">
        <v>2890</v>
      </c>
    </row>
    <row r="113" spans="1:17" ht="19.5" hidden="1" customHeight="1" x14ac:dyDescent="0.25">
      <c r="A113" s="93">
        <v>45016</v>
      </c>
      <c r="B113" s="94" t="s">
        <v>2915</v>
      </c>
      <c r="C113" s="94" t="s">
        <v>16</v>
      </c>
      <c r="D113" s="94" t="s">
        <v>2019</v>
      </c>
      <c r="E113" s="94" t="s">
        <v>463</v>
      </c>
      <c r="F113" s="94" t="s">
        <v>464</v>
      </c>
      <c r="G113" s="94" t="s">
        <v>2839</v>
      </c>
      <c r="H113" s="94" t="s">
        <v>2898</v>
      </c>
      <c r="I113" s="99" t="s">
        <v>2829</v>
      </c>
      <c r="J113" s="94" t="s">
        <v>2830</v>
      </c>
      <c r="K113" s="96">
        <v>2744658.54</v>
      </c>
      <c r="L113" s="96">
        <v>2935000</v>
      </c>
      <c r="M113" s="96">
        <v>1467500</v>
      </c>
      <c r="N113" s="96">
        <v>1679564.14</v>
      </c>
      <c r="O113" s="96">
        <v>212064.14</v>
      </c>
      <c r="P113" s="96">
        <v>14.450708006814311</v>
      </c>
      <c r="Q113" s="94" t="s">
        <v>2890</v>
      </c>
    </row>
    <row r="114" spans="1:17" ht="19.5" hidden="1" customHeight="1" x14ac:dyDescent="0.25">
      <c r="A114" s="93">
        <v>45016</v>
      </c>
      <c r="B114" s="94" t="s">
        <v>2915</v>
      </c>
      <c r="C114" s="94" t="s">
        <v>16</v>
      </c>
      <c r="D114" s="94" t="s">
        <v>2019</v>
      </c>
      <c r="E114" s="94" t="s">
        <v>463</v>
      </c>
      <c r="F114" s="94" t="s">
        <v>464</v>
      </c>
      <c r="G114" s="94" t="s">
        <v>2839</v>
      </c>
      <c r="H114" s="94" t="s">
        <v>2898</v>
      </c>
      <c r="I114" s="99" t="s">
        <v>2831</v>
      </c>
      <c r="J114" s="94" t="s">
        <v>2832</v>
      </c>
      <c r="K114" s="96">
        <v>4208340.0199999996</v>
      </c>
      <c r="L114" s="96">
        <v>2680000</v>
      </c>
      <c r="M114" s="96">
        <v>1340000</v>
      </c>
      <c r="N114" s="96">
        <v>1940882.87</v>
      </c>
      <c r="O114" s="96">
        <v>600882.87</v>
      </c>
      <c r="P114" s="96">
        <v>44.842005223880598</v>
      </c>
      <c r="Q114" s="94" t="s">
        <v>2890</v>
      </c>
    </row>
    <row r="115" spans="1:17" ht="19.5" hidden="1" customHeight="1" x14ac:dyDescent="0.25">
      <c r="A115" s="93">
        <v>45016</v>
      </c>
      <c r="B115" s="94" t="s">
        <v>2915</v>
      </c>
      <c r="C115" s="94" t="s">
        <v>16</v>
      </c>
      <c r="D115" s="94" t="s">
        <v>2019</v>
      </c>
      <c r="E115" s="94" t="s">
        <v>463</v>
      </c>
      <c r="F115" s="94" t="s">
        <v>464</v>
      </c>
      <c r="G115" s="94" t="s">
        <v>2839</v>
      </c>
      <c r="H115" s="94" t="s">
        <v>2898</v>
      </c>
      <c r="I115" s="99" t="s">
        <v>2833</v>
      </c>
      <c r="J115" s="94" t="s">
        <v>2834</v>
      </c>
      <c r="K115" s="96">
        <v>7942984.3700000001</v>
      </c>
      <c r="L115" s="96">
        <v>7691200</v>
      </c>
      <c r="M115" s="96">
        <v>3845600</v>
      </c>
      <c r="N115" s="96">
        <v>4012326.8299999996</v>
      </c>
      <c r="O115" s="96">
        <v>166726.82999999999</v>
      </c>
      <c r="P115" s="96">
        <v>4.3355218951529029</v>
      </c>
      <c r="Q115" s="94" t="s">
        <v>2890</v>
      </c>
    </row>
    <row r="116" spans="1:17" ht="19.5" hidden="1" customHeight="1" x14ac:dyDescent="0.25">
      <c r="A116" s="93">
        <v>45016</v>
      </c>
      <c r="B116" s="94" t="s">
        <v>2915</v>
      </c>
      <c r="C116" s="94" t="s">
        <v>16</v>
      </c>
      <c r="D116" s="94" t="s">
        <v>2019</v>
      </c>
      <c r="E116" s="94" t="s">
        <v>463</v>
      </c>
      <c r="F116" s="94" t="s">
        <v>464</v>
      </c>
      <c r="G116" s="94" t="s">
        <v>2839</v>
      </c>
      <c r="H116" s="94" t="s">
        <v>2898</v>
      </c>
      <c r="I116" s="99" t="s">
        <v>2835</v>
      </c>
      <c r="J116" s="94" t="s">
        <v>2836</v>
      </c>
      <c r="K116" s="96">
        <v>13244.89</v>
      </c>
      <c r="L116" s="96">
        <v>-20000</v>
      </c>
      <c r="M116" s="96">
        <v>-10000</v>
      </c>
      <c r="N116" s="96">
        <v>14893.900000000001</v>
      </c>
      <c r="O116" s="96">
        <v>24893.9</v>
      </c>
      <c r="P116" s="96">
        <v>-248.93899999999999</v>
      </c>
      <c r="Q116" s="94" t="s">
        <v>2890</v>
      </c>
    </row>
    <row r="117" spans="1:17" ht="19.5" hidden="1" customHeight="1" x14ac:dyDescent="0.25">
      <c r="A117" s="93">
        <v>45016</v>
      </c>
      <c r="B117" s="94" t="s">
        <v>2915</v>
      </c>
      <c r="C117" s="94" t="s">
        <v>16</v>
      </c>
      <c r="D117" s="94" t="s">
        <v>2019</v>
      </c>
      <c r="E117" s="94" t="s">
        <v>463</v>
      </c>
      <c r="F117" s="94" t="s">
        <v>464</v>
      </c>
      <c r="G117" s="94" t="s">
        <v>2839</v>
      </c>
      <c r="H117" s="94" t="s">
        <v>2898</v>
      </c>
      <c r="I117" s="99" t="s">
        <v>2837</v>
      </c>
      <c r="J117" s="94" t="s">
        <v>2838</v>
      </c>
      <c r="K117" s="96">
        <v>8591784.1799999997</v>
      </c>
      <c r="L117" s="96">
        <v>3480000</v>
      </c>
      <c r="M117" s="96">
        <v>1740000</v>
      </c>
      <c r="N117" s="96">
        <v>6142536.9000000004</v>
      </c>
      <c r="O117" s="96">
        <v>4402536.9000000004</v>
      </c>
      <c r="P117" s="96">
        <v>253.01936206896553</v>
      </c>
      <c r="Q117" s="94" t="s">
        <v>2890</v>
      </c>
    </row>
    <row r="118" spans="1:17" ht="19.5" hidden="1" customHeight="1" x14ac:dyDescent="0.25">
      <c r="A118" s="93">
        <v>45016</v>
      </c>
      <c r="B118" s="94" t="s">
        <v>2915</v>
      </c>
      <c r="C118" s="94" t="s">
        <v>16</v>
      </c>
      <c r="D118" s="94" t="s">
        <v>2019</v>
      </c>
      <c r="E118" s="94" t="s">
        <v>463</v>
      </c>
      <c r="F118" s="94" t="s">
        <v>464</v>
      </c>
      <c r="G118" s="94" t="s">
        <v>2839</v>
      </c>
      <c r="H118" s="94" t="s">
        <v>2898</v>
      </c>
      <c r="I118" s="99" t="s">
        <v>2872</v>
      </c>
      <c r="J118" s="94" t="s">
        <v>2873</v>
      </c>
      <c r="K118" s="96">
        <v>0</v>
      </c>
      <c r="L118" s="97"/>
      <c r="M118" s="97"/>
      <c r="N118" s="96">
        <v>0</v>
      </c>
      <c r="O118" s="97"/>
      <c r="P118" s="97"/>
      <c r="Q118" s="94" t="s">
        <v>2895</v>
      </c>
    </row>
    <row r="119" spans="1:17" ht="19.5" hidden="1" customHeight="1" x14ac:dyDescent="0.25">
      <c r="A119" s="93">
        <v>45016</v>
      </c>
      <c r="B119" s="94" t="s">
        <v>2915</v>
      </c>
      <c r="C119" s="94" t="s">
        <v>16</v>
      </c>
      <c r="D119" s="94" t="s">
        <v>2019</v>
      </c>
      <c r="E119" s="94" t="s">
        <v>463</v>
      </c>
      <c r="F119" s="94" t="s">
        <v>464</v>
      </c>
      <c r="G119" s="94" t="s">
        <v>2891</v>
      </c>
      <c r="H119" s="94" t="s">
        <v>1944</v>
      </c>
      <c r="I119" s="101" t="s">
        <v>2852</v>
      </c>
      <c r="J119" s="94" t="s">
        <v>2892</v>
      </c>
      <c r="K119" s="96">
        <v>219764890.5</v>
      </c>
      <c r="L119" s="96">
        <v>219764890.5</v>
      </c>
      <c r="M119" s="96">
        <v>109882445.25</v>
      </c>
      <c r="N119" s="96">
        <v>156433136.49000001</v>
      </c>
      <c r="O119" s="96">
        <v>46550691.240000002</v>
      </c>
      <c r="P119" s="96">
        <v>42.364083848052154</v>
      </c>
      <c r="Q119" s="94" t="s">
        <v>2889</v>
      </c>
    </row>
    <row r="120" spans="1:17" ht="19.5" hidden="1" customHeight="1" x14ac:dyDescent="0.25">
      <c r="A120" s="93">
        <v>45016</v>
      </c>
      <c r="B120" s="94" t="s">
        <v>2915</v>
      </c>
      <c r="C120" s="94" t="s">
        <v>16</v>
      </c>
      <c r="D120" s="94" t="s">
        <v>2019</v>
      </c>
      <c r="E120" s="94" t="s">
        <v>463</v>
      </c>
      <c r="F120" s="94" t="s">
        <v>464</v>
      </c>
      <c r="G120" s="94" t="s">
        <v>2901</v>
      </c>
      <c r="H120" s="94" t="s">
        <v>1944</v>
      </c>
      <c r="I120" s="101" t="s">
        <v>2853</v>
      </c>
      <c r="J120" s="94" t="s">
        <v>2893</v>
      </c>
      <c r="K120" s="96">
        <v>153819377.44</v>
      </c>
      <c r="L120" s="96">
        <v>153819377.44</v>
      </c>
      <c r="M120" s="96">
        <v>76909688.719999999</v>
      </c>
      <c r="N120" s="96">
        <v>156472125.47999999</v>
      </c>
      <c r="O120" s="96">
        <v>79562436.760000005</v>
      </c>
      <c r="P120" s="96">
        <v>103.44917276893121</v>
      </c>
      <c r="Q120" s="94" t="s">
        <v>2889</v>
      </c>
    </row>
    <row r="121" spans="1:17" ht="19.5" hidden="1" customHeight="1" x14ac:dyDescent="0.25">
      <c r="A121" s="93">
        <v>45016</v>
      </c>
      <c r="B121" s="94" t="s">
        <v>2915</v>
      </c>
      <c r="C121" s="94" t="s">
        <v>16</v>
      </c>
      <c r="D121" s="94" t="s">
        <v>2019</v>
      </c>
      <c r="E121" s="94" t="s">
        <v>463</v>
      </c>
      <c r="F121" s="94" t="s">
        <v>464</v>
      </c>
      <c r="G121" s="94" t="s">
        <v>2901</v>
      </c>
      <c r="H121" s="94" t="s">
        <v>1944</v>
      </c>
      <c r="I121" s="101" t="s">
        <v>2854</v>
      </c>
      <c r="J121" s="94" t="s">
        <v>2894</v>
      </c>
      <c r="K121" s="96">
        <v>18280403.379999999</v>
      </c>
      <c r="L121" s="96">
        <v>-18280403.379999999</v>
      </c>
      <c r="M121" s="96">
        <v>-9140201.6899999995</v>
      </c>
      <c r="N121" s="96">
        <v>-9558985.4399999995</v>
      </c>
      <c r="O121" s="96">
        <v>-418783.75</v>
      </c>
      <c r="P121" s="96">
        <v>4.5817779979426252</v>
      </c>
      <c r="Q121" s="94" t="s">
        <v>2889</v>
      </c>
    </row>
    <row r="122" spans="1:17" ht="19.5" hidden="1" customHeight="1" x14ac:dyDescent="0.25">
      <c r="A122" s="93">
        <v>45016</v>
      </c>
      <c r="B122" s="94" t="s">
        <v>2915</v>
      </c>
      <c r="C122" s="94" t="s">
        <v>16</v>
      </c>
      <c r="D122" s="94" t="s">
        <v>2019</v>
      </c>
      <c r="E122" s="94" t="s">
        <v>465</v>
      </c>
      <c r="F122" s="94" t="s">
        <v>1613</v>
      </c>
      <c r="G122" s="94" t="s">
        <v>2811</v>
      </c>
      <c r="H122" s="94" t="s">
        <v>2898</v>
      </c>
      <c r="I122" s="101" t="s">
        <v>2790</v>
      </c>
      <c r="J122" s="94" t="s">
        <v>2791</v>
      </c>
      <c r="K122" s="96">
        <v>33080960.73</v>
      </c>
      <c r="L122" s="96">
        <v>26502818.77</v>
      </c>
      <c r="M122" s="96">
        <v>13251409.385</v>
      </c>
      <c r="N122" s="96">
        <v>14937819.729999997</v>
      </c>
      <c r="O122" s="96">
        <v>1686410.345</v>
      </c>
      <c r="P122" s="96">
        <v>12.726271568584551</v>
      </c>
      <c r="Q122" s="94" t="s">
        <v>2889</v>
      </c>
    </row>
    <row r="123" spans="1:17" ht="19.5" hidden="1" customHeight="1" x14ac:dyDescent="0.25">
      <c r="A123" s="93">
        <v>45016</v>
      </c>
      <c r="B123" s="94" t="s">
        <v>2915</v>
      </c>
      <c r="C123" s="94" t="s">
        <v>16</v>
      </c>
      <c r="D123" s="94" t="s">
        <v>2019</v>
      </c>
      <c r="E123" s="94" t="s">
        <v>465</v>
      </c>
      <c r="F123" s="94" t="s">
        <v>1613</v>
      </c>
      <c r="G123" s="94" t="s">
        <v>2811</v>
      </c>
      <c r="H123" s="94" t="s">
        <v>2898</v>
      </c>
      <c r="I123" s="101" t="s">
        <v>2792</v>
      </c>
      <c r="J123" s="94" t="s">
        <v>2793</v>
      </c>
      <c r="K123" s="96">
        <v>106652</v>
      </c>
      <c r="L123" s="96">
        <v>87260.73</v>
      </c>
      <c r="M123" s="96">
        <v>43630.364999999998</v>
      </c>
      <c r="N123" s="96">
        <v>17300</v>
      </c>
      <c r="O123" s="96">
        <v>-26330.365000000002</v>
      </c>
      <c r="P123" s="96">
        <v>-60.348715854199241</v>
      </c>
      <c r="Q123" s="94" t="s">
        <v>2890</v>
      </c>
    </row>
    <row r="124" spans="1:17" ht="19.5" hidden="1" customHeight="1" x14ac:dyDescent="0.25">
      <c r="A124" s="93">
        <v>45016</v>
      </c>
      <c r="B124" s="94" t="s">
        <v>2915</v>
      </c>
      <c r="C124" s="94" t="s">
        <v>16</v>
      </c>
      <c r="D124" s="94" t="s">
        <v>2019</v>
      </c>
      <c r="E124" s="94" t="s">
        <v>465</v>
      </c>
      <c r="F124" s="94" t="s">
        <v>1613</v>
      </c>
      <c r="G124" s="94" t="s">
        <v>2811</v>
      </c>
      <c r="H124" s="94" t="s">
        <v>2898</v>
      </c>
      <c r="I124" s="101" t="s">
        <v>2794</v>
      </c>
      <c r="J124" s="94" t="s">
        <v>2795</v>
      </c>
      <c r="K124" s="96">
        <v>129046.66</v>
      </c>
      <c r="L124" s="96">
        <v>107710.91</v>
      </c>
      <c r="M124" s="96">
        <v>53855.455000000002</v>
      </c>
      <c r="N124" s="96">
        <v>16633.5</v>
      </c>
      <c r="O124" s="96">
        <v>-37221.955000000002</v>
      </c>
      <c r="P124" s="96">
        <v>-69.114549306100926</v>
      </c>
      <c r="Q124" s="94" t="s">
        <v>2890</v>
      </c>
    </row>
    <row r="125" spans="1:17" ht="19.5" hidden="1" customHeight="1" x14ac:dyDescent="0.25">
      <c r="A125" s="93">
        <v>45016</v>
      </c>
      <c r="B125" s="94" t="s">
        <v>2915</v>
      </c>
      <c r="C125" s="94" t="s">
        <v>16</v>
      </c>
      <c r="D125" s="94" t="s">
        <v>2019</v>
      </c>
      <c r="E125" s="94" t="s">
        <v>465</v>
      </c>
      <c r="F125" s="94" t="s">
        <v>1613</v>
      </c>
      <c r="G125" s="94" t="s">
        <v>2811</v>
      </c>
      <c r="H125" s="94" t="s">
        <v>2898</v>
      </c>
      <c r="I125" s="101" t="s">
        <v>2865</v>
      </c>
      <c r="J125" s="94" t="s">
        <v>2796</v>
      </c>
      <c r="K125" s="96">
        <v>1503831.8</v>
      </c>
      <c r="L125" s="96">
        <v>1438528.87</v>
      </c>
      <c r="M125" s="96">
        <v>719264.43500000006</v>
      </c>
      <c r="N125" s="96">
        <v>482795.24</v>
      </c>
      <c r="O125" s="96">
        <v>-236469.19500000001</v>
      </c>
      <c r="P125" s="96">
        <v>-32.876531007681479</v>
      </c>
      <c r="Q125" s="94" t="s">
        <v>2890</v>
      </c>
    </row>
    <row r="126" spans="1:17" ht="19.5" hidden="1" customHeight="1" x14ac:dyDescent="0.25">
      <c r="A126" s="93">
        <v>45016</v>
      </c>
      <c r="B126" s="94" t="s">
        <v>2915</v>
      </c>
      <c r="C126" s="94" t="s">
        <v>16</v>
      </c>
      <c r="D126" s="94" t="s">
        <v>2019</v>
      </c>
      <c r="E126" s="94" t="s">
        <v>465</v>
      </c>
      <c r="F126" s="94" t="s">
        <v>1613</v>
      </c>
      <c r="G126" s="94" t="s">
        <v>2811</v>
      </c>
      <c r="H126" s="94" t="s">
        <v>2898</v>
      </c>
      <c r="I126" s="101" t="s">
        <v>2797</v>
      </c>
      <c r="J126" s="94" t="s">
        <v>2798</v>
      </c>
      <c r="K126" s="96">
        <v>6223555.5199999996</v>
      </c>
      <c r="L126" s="96">
        <v>5692209.6600000001</v>
      </c>
      <c r="M126" s="96">
        <v>2846104.83</v>
      </c>
      <c r="N126" s="96">
        <v>2515332.7400000002</v>
      </c>
      <c r="O126" s="96">
        <v>-330772.09000000003</v>
      </c>
      <c r="P126" s="96">
        <v>-11.621922232569347</v>
      </c>
      <c r="Q126" s="94" t="s">
        <v>2890</v>
      </c>
    </row>
    <row r="127" spans="1:17" ht="19.5" hidden="1" customHeight="1" x14ac:dyDescent="0.25">
      <c r="A127" s="93">
        <v>45016</v>
      </c>
      <c r="B127" s="94" t="s">
        <v>2915</v>
      </c>
      <c r="C127" s="94" t="s">
        <v>16</v>
      </c>
      <c r="D127" s="94" t="s">
        <v>2019</v>
      </c>
      <c r="E127" s="94" t="s">
        <v>465</v>
      </c>
      <c r="F127" s="94" t="s">
        <v>1613</v>
      </c>
      <c r="G127" s="94" t="s">
        <v>2811</v>
      </c>
      <c r="H127" s="94" t="s">
        <v>2898</v>
      </c>
      <c r="I127" s="101" t="s">
        <v>2799</v>
      </c>
      <c r="J127" s="94" t="s">
        <v>2800</v>
      </c>
      <c r="K127" s="96">
        <v>8104610.6200000001</v>
      </c>
      <c r="L127" s="96">
        <v>6896739.8499999996</v>
      </c>
      <c r="M127" s="96">
        <v>3448369.9249999998</v>
      </c>
      <c r="N127" s="96">
        <v>1466724.04</v>
      </c>
      <c r="O127" s="96">
        <v>-1981645.885</v>
      </c>
      <c r="P127" s="96">
        <v>-57.466163088636733</v>
      </c>
      <c r="Q127" s="94" t="s">
        <v>2890</v>
      </c>
    </row>
    <row r="128" spans="1:17" ht="19.5" hidden="1" customHeight="1" x14ac:dyDescent="0.25">
      <c r="A128" s="93">
        <v>45016</v>
      </c>
      <c r="B128" s="94" t="s">
        <v>2915</v>
      </c>
      <c r="C128" s="94" t="s">
        <v>16</v>
      </c>
      <c r="D128" s="94" t="s">
        <v>2019</v>
      </c>
      <c r="E128" s="94" t="s">
        <v>465</v>
      </c>
      <c r="F128" s="94" t="s">
        <v>1613</v>
      </c>
      <c r="G128" s="94" t="s">
        <v>2811</v>
      </c>
      <c r="H128" s="94" t="s">
        <v>2898</v>
      </c>
      <c r="I128" s="101" t="s">
        <v>2801</v>
      </c>
      <c r="J128" s="94" t="s">
        <v>2802</v>
      </c>
      <c r="K128" s="96">
        <v>756063.33</v>
      </c>
      <c r="L128" s="96">
        <v>657584.73</v>
      </c>
      <c r="M128" s="96">
        <v>328792.36499999999</v>
      </c>
      <c r="N128" s="96">
        <v>365476</v>
      </c>
      <c r="O128" s="96">
        <v>36683.635000000002</v>
      </c>
      <c r="P128" s="96">
        <v>11.157082373247931</v>
      </c>
      <c r="Q128" s="94" t="s">
        <v>2889</v>
      </c>
    </row>
    <row r="129" spans="1:17" ht="19.5" hidden="1" customHeight="1" x14ac:dyDescent="0.25">
      <c r="A129" s="93">
        <v>45016</v>
      </c>
      <c r="B129" s="94" t="s">
        <v>2915</v>
      </c>
      <c r="C129" s="94" t="s">
        <v>16</v>
      </c>
      <c r="D129" s="94" t="s">
        <v>2019</v>
      </c>
      <c r="E129" s="94" t="s">
        <v>465</v>
      </c>
      <c r="F129" s="94" t="s">
        <v>1613</v>
      </c>
      <c r="G129" s="94" t="s">
        <v>2811</v>
      </c>
      <c r="H129" s="94" t="s">
        <v>2898</v>
      </c>
      <c r="I129" s="101" t="s">
        <v>2803</v>
      </c>
      <c r="J129" s="94" t="s">
        <v>2804</v>
      </c>
      <c r="K129" s="96">
        <v>34055548.68</v>
      </c>
      <c r="L129" s="96">
        <v>12059716.939999999</v>
      </c>
      <c r="M129" s="96">
        <v>6029858.4699999997</v>
      </c>
      <c r="N129" s="96">
        <v>2045168.28</v>
      </c>
      <c r="O129" s="96">
        <v>-3984690.19</v>
      </c>
      <c r="P129" s="96">
        <v>-66.082648702698322</v>
      </c>
      <c r="Q129" s="94" t="s">
        <v>2890</v>
      </c>
    </row>
    <row r="130" spans="1:17" ht="19.5" hidden="1" customHeight="1" x14ac:dyDescent="0.25">
      <c r="A130" s="93">
        <v>45016</v>
      </c>
      <c r="B130" s="94" t="s">
        <v>2915</v>
      </c>
      <c r="C130" s="94" t="s">
        <v>16</v>
      </c>
      <c r="D130" s="94" t="s">
        <v>2019</v>
      </c>
      <c r="E130" s="94" t="s">
        <v>465</v>
      </c>
      <c r="F130" s="94" t="s">
        <v>1613</v>
      </c>
      <c r="G130" s="94" t="s">
        <v>2811</v>
      </c>
      <c r="H130" s="94" t="s">
        <v>2898</v>
      </c>
      <c r="I130" s="101" t="s">
        <v>2805</v>
      </c>
      <c r="J130" s="94" t="s">
        <v>2806</v>
      </c>
      <c r="K130" s="96">
        <v>32547092.940000001</v>
      </c>
      <c r="L130" s="96">
        <v>33635407.68</v>
      </c>
      <c r="M130" s="96">
        <v>16817703.84</v>
      </c>
      <c r="N130" s="96">
        <v>17798177.100000001</v>
      </c>
      <c r="O130" s="96">
        <v>980473.26</v>
      </c>
      <c r="P130" s="96">
        <v>5.8300066960865218</v>
      </c>
      <c r="Q130" s="94" t="s">
        <v>2889</v>
      </c>
    </row>
    <row r="131" spans="1:17" ht="19.5" hidden="1" customHeight="1" x14ac:dyDescent="0.25">
      <c r="A131" s="93">
        <v>45016</v>
      </c>
      <c r="B131" s="94" t="s">
        <v>2915</v>
      </c>
      <c r="C131" s="94" t="s">
        <v>16</v>
      </c>
      <c r="D131" s="94" t="s">
        <v>2019</v>
      </c>
      <c r="E131" s="94" t="s">
        <v>465</v>
      </c>
      <c r="F131" s="94" t="s">
        <v>1613</v>
      </c>
      <c r="G131" s="94" t="s">
        <v>2811</v>
      </c>
      <c r="H131" s="94" t="s">
        <v>2898</v>
      </c>
      <c r="I131" s="101" t="s">
        <v>2807</v>
      </c>
      <c r="J131" s="94" t="s">
        <v>2808</v>
      </c>
      <c r="K131" s="96">
        <v>14134713.939999999</v>
      </c>
      <c r="L131" s="96">
        <v>12923187.060000001</v>
      </c>
      <c r="M131" s="96">
        <v>6461593.5300000003</v>
      </c>
      <c r="N131" s="96">
        <v>11071784.140000001</v>
      </c>
      <c r="O131" s="96">
        <v>4610190.6100000003</v>
      </c>
      <c r="P131" s="96">
        <v>71.347579952154618</v>
      </c>
      <c r="Q131" s="94" t="s">
        <v>2889</v>
      </c>
    </row>
    <row r="132" spans="1:17" ht="19.5" hidden="1" customHeight="1" x14ac:dyDescent="0.25">
      <c r="A132" s="93">
        <v>45016</v>
      </c>
      <c r="B132" s="94" t="s">
        <v>2915</v>
      </c>
      <c r="C132" s="94" t="s">
        <v>16</v>
      </c>
      <c r="D132" s="94" t="s">
        <v>2019</v>
      </c>
      <c r="E132" s="94" t="s">
        <v>465</v>
      </c>
      <c r="F132" s="94" t="s">
        <v>1613</v>
      </c>
      <c r="G132" s="94" t="s">
        <v>2811</v>
      </c>
      <c r="H132" s="94" t="s">
        <v>2898</v>
      </c>
      <c r="I132" s="101" t="s">
        <v>2870</v>
      </c>
      <c r="J132" s="94" t="s">
        <v>2871</v>
      </c>
      <c r="K132" s="96">
        <v>0</v>
      </c>
      <c r="L132" s="97"/>
      <c r="M132" s="97"/>
      <c r="N132" s="96">
        <v>0</v>
      </c>
      <c r="O132" s="97"/>
      <c r="P132" s="97"/>
      <c r="Q132" s="94" t="s">
        <v>2895</v>
      </c>
    </row>
    <row r="133" spans="1:17" ht="19.5" hidden="1" customHeight="1" x14ac:dyDescent="0.25">
      <c r="A133" s="93">
        <v>45016</v>
      </c>
      <c r="B133" s="94" t="s">
        <v>2915</v>
      </c>
      <c r="C133" s="94" t="s">
        <v>16</v>
      </c>
      <c r="D133" s="94" t="s">
        <v>2019</v>
      </c>
      <c r="E133" s="94" t="s">
        <v>465</v>
      </c>
      <c r="F133" s="94" t="s">
        <v>1613</v>
      </c>
      <c r="G133" s="94" t="s">
        <v>2811</v>
      </c>
      <c r="H133" s="94" t="s">
        <v>2898</v>
      </c>
      <c r="I133" s="101" t="s">
        <v>2809</v>
      </c>
      <c r="J133" s="94" t="s">
        <v>2810</v>
      </c>
      <c r="K133" s="96">
        <v>4330666.66</v>
      </c>
      <c r="L133" s="96">
        <v>548000</v>
      </c>
      <c r="M133" s="96">
        <v>274000</v>
      </c>
      <c r="N133" s="96">
        <v>1773214.63</v>
      </c>
      <c r="O133" s="96">
        <v>1499214.63</v>
      </c>
      <c r="P133" s="96">
        <v>547.15862408759119</v>
      </c>
      <c r="Q133" s="94" t="s">
        <v>2889</v>
      </c>
    </row>
    <row r="134" spans="1:17" ht="19.5" hidden="1" customHeight="1" x14ac:dyDescent="0.25">
      <c r="A134" s="93">
        <v>45016</v>
      </c>
      <c r="B134" s="94" t="s">
        <v>2915</v>
      </c>
      <c r="C134" s="94" t="s">
        <v>16</v>
      </c>
      <c r="D134" s="94" t="s">
        <v>2019</v>
      </c>
      <c r="E134" s="94" t="s">
        <v>465</v>
      </c>
      <c r="F134" s="94" t="s">
        <v>1613</v>
      </c>
      <c r="G134" s="94" t="s">
        <v>2839</v>
      </c>
      <c r="H134" s="94" t="s">
        <v>2898</v>
      </c>
      <c r="I134" s="99" t="s">
        <v>2812</v>
      </c>
      <c r="J134" s="94" t="s">
        <v>2813</v>
      </c>
      <c r="K134" s="96">
        <v>6426600.4400000004</v>
      </c>
      <c r="L134" s="96">
        <v>10673686.51</v>
      </c>
      <c r="M134" s="96">
        <v>5336843.2549999999</v>
      </c>
      <c r="N134" s="96">
        <v>4203379.76</v>
      </c>
      <c r="O134" s="96">
        <v>-1133463.4950000001</v>
      </c>
      <c r="P134" s="96">
        <v>-21.238463279544078</v>
      </c>
      <c r="Q134" s="94" t="s">
        <v>2889</v>
      </c>
    </row>
    <row r="135" spans="1:17" ht="19.5" hidden="1" customHeight="1" x14ac:dyDescent="0.25">
      <c r="A135" s="93">
        <v>45016</v>
      </c>
      <c r="B135" s="94" t="s">
        <v>2915</v>
      </c>
      <c r="C135" s="94" t="s">
        <v>16</v>
      </c>
      <c r="D135" s="94" t="s">
        <v>2019</v>
      </c>
      <c r="E135" s="94" t="s">
        <v>465</v>
      </c>
      <c r="F135" s="94" t="s">
        <v>1613</v>
      </c>
      <c r="G135" s="94" t="s">
        <v>2839</v>
      </c>
      <c r="H135" s="94" t="s">
        <v>2898</v>
      </c>
      <c r="I135" s="99" t="s">
        <v>2814</v>
      </c>
      <c r="J135" s="94" t="s">
        <v>2815</v>
      </c>
      <c r="K135" s="96">
        <v>2805411.9</v>
      </c>
      <c r="L135" s="96">
        <v>2097940.9</v>
      </c>
      <c r="M135" s="96">
        <v>1048970.45</v>
      </c>
      <c r="N135" s="96">
        <v>931680.02</v>
      </c>
      <c r="O135" s="96">
        <v>-117290.43</v>
      </c>
      <c r="P135" s="96">
        <v>-11.181480851057339</v>
      </c>
      <c r="Q135" s="94" t="s">
        <v>2889</v>
      </c>
    </row>
    <row r="136" spans="1:17" ht="19.5" hidden="1" customHeight="1" x14ac:dyDescent="0.25">
      <c r="A136" s="93">
        <v>45016</v>
      </c>
      <c r="B136" s="94" t="s">
        <v>2915</v>
      </c>
      <c r="C136" s="94" t="s">
        <v>16</v>
      </c>
      <c r="D136" s="94" t="s">
        <v>2019</v>
      </c>
      <c r="E136" s="94" t="s">
        <v>465</v>
      </c>
      <c r="F136" s="94" t="s">
        <v>1613</v>
      </c>
      <c r="G136" s="94" t="s">
        <v>2839</v>
      </c>
      <c r="H136" s="94" t="s">
        <v>2898</v>
      </c>
      <c r="I136" s="99" t="s">
        <v>2816</v>
      </c>
      <c r="J136" s="94" t="s">
        <v>2817</v>
      </c>
      <c r="K136" s="96">
        <v>257685.8</v>
      </c>
      <c r="L136" s="96">
        <v>633643.4</v>
      </c>
      <c r="M136" s="96">
        <v>316821.7</v>
      </c>
      <c r="N136" s="96">
        <v>238912.65</v>
      </c>
      <c r="O136" s="96">
        <v>-77909.05</v>
      </c>
      <c r="P136" s="96">
        <v>-24.590818747579476</v>
      </c>
      <c r="Q136" s="94" t="s">
        <v>2889</v>
      </c>
    </row>
    <row r="137" spans="1:17" ht="19.5" hidden="1" customHeight="1" x14ac:dyDescent="0.25">
      <c r="A137" s="93">
        <v>45016</v>
      </c>
      <c r="B137" s="94" t="s">
        <v>2915</v>
      </c>
      <c r="C137" s="94" t="s">
        <v>16</v>
      </c>
      <c r="D137" s="94" t="s">
        <v>2019</v>
      </c>
      <c r="E137" s="94" t="s">
        <v>465</v>
      </c>
      <c r="F137" s="94" t="s">
        <v>1613</v>
      </c>
      <c r="G137" s="94" t="s">
        <v>2839</v>
      </c>
      <c r="H137" s="94" t="s">
        <v>2898</v>
      </c>
      <c r="I137" s="99" t="s">
        <v>2818</v>
      </c>
      <c r="J137" s="94" t="s">
        <v>2819</v>
      </c>
      <c r="K137" s="96">
        <v>5773940.6600000001</v>
      </c>
      <c r="L137" s="96">
        <v>3582062.38</v>
      </c>
      <c r="M137" s="96">
        <v>1791031.19</v>
      </c>
      <c r="N137" s="96">
        <v>1885979.1</v>
      </c>
      <c r="O137" s="96">
        <v>94947.91</v>
      </c>
      <c r="P137" s="96">
        <v>5.3012985217750455</v>
      </c>
      <c r="Q137" s="94" t="s">
        <v>2890</v>
      </c>
    </row>
    <row r="138" spans="1:17" ht="19.5" hidden="1" customHeight="1" x14ac:dyDescent="0.25">
      <c r="A138" s="93">
        <v>45016</v>
      </c>
      <c r="B138" s="94" t="s">
        <v>2915</v>
      </c>
      <c r="C138" s="94" t="s">
        <v>16</v>
      </c>
      <c r="D138" s="94" t="s">
        <v>2019</v>
      </c>
      <c r="E138" s="94" t="s">
        <v>465</v>
      </c>
      <c r="F138" s="94" t="s">
        <v>1613</v>
      </c>
      <c r="G138" s="94" t="s">
        <v>2839</v>
      </c>
      <c r="H138" s="94" t="s">
        <v>2898</v>
      </c>
      <c r="I138" s="99" t="s">
        <v>2820</v>
      </c>
      <c r="J138" s="94" t="s">
        <v>2821</v>
      </c>
      <c r="K138" s="96">
        <v>32592330.379999999</v>
      </c>
      <c r="L138" s="96">
        <v>33635407.68</v>
      </c>
      <c r="M138" s="96">
        <v>16817703.84</v>
      </c>
      <c r="N138" s="96">
        <v>17882654.899999999</v>
      </c>
      <c r="O138" s="96">
        <v>1064951.06</v>
      </c>
      <c r="P138" s="96">
        <v>6.332321404465878</v>
      </c>
      <c r="Q138" s="94" t="s">
        <v>2890</v>
      </c>
    </row>
    <row r="139" spans="1:17" ht="19.5" hidden="1" customHeight="1" x14ac:dyDescent="0.25">
      <c r="A139" s="93">
        <v>45016</v>
      </c>
      <c r="B139" s="94" t="s">
        <v>2915</v>
      </c>
      <c r="C139" s="94" t="s">
        <v>16</v>
      </c>
      <c r="D139" s="94" t="s">
        <v>2019</v>
      </c>
      <c r="E139" s="94" t="s">
        <v>465</v>
      </c>
      <c r="F139" s="94" t="s">
        <v>1613</v>
      </c>
      <c r="G139" s="94" t="s">
        <v>2839</v>
      </c>
      <c r="H139" s="94" t="s">
        <v>2898</v>
      </c>
      <c r="I139" s="99" t="s">
        <v>2822</v>
      </c>
      <c r="J139" s="94" t="s">
        <v>2846</v>
      </c>
      <c r="K139" s="96">
        <v>6661940.21</v>
      </c>
      <c r="L139" s="96">
        <v>7578958.25</v>
      </c>
      <c r="M139" s="96">
        <v>3789479.125</v>
      </c>
      <c r="N139" s="96">
        <v>4063967.61</v>
      </c>
      <c r="O139" s="96">
        <v>274488.48499999999</v>
      </c>
      <c r="P139" s="96">
        <v>7.2434357320809895</v>
      </c>
      <c r="Q139" s="94" t="s">
        <v>2890</v>
      </c>
    </row>
    <row r="140" spans="1:17" ht="19.5" hidden="1" customHeight="1" x14ac:dyDescent="0.25">
      <c r="A140" s="93">
        <v>45016</v>
      </c>
      <c r="B140" s="94" t="s">
        <v>2915</v>
      </c>
      <c r="C140" s="94" t="s">
        <v>16</v>
      </c>
      <c r="D140" s="94" t="s">
        <v>2019</v>
      </c>
      <c r="E140" s="94" t="s">
        <v>465</v>
      </c>
      <c r="F140" s="94" t="s">
        <v>1613</v>
      </c>
      <c r="G140" s="94" t="s">
        <v>2839</v>
      </c>
      <c r="H140" s="94" t="s">
        <v>2898</v>
      </c>
      <c r="I140" s="99" t="s">
        <v>2823</v>
      </c>
      <c r="J140" s="94" t="s">
        <v>2824</v>
      </c>
      <c r="K140" s="96">
        <v>13936825.01</v>
      </c>
      <c r="L140" s="96">
        <v>11380887.5</v>
      </c>
      <c r="M140" s="96">
        <v>5690443.75</v>
      </c>
      <c r="N140" s="96">
        <v>6871641.4100000001</v>
      </c>
      <c r="O140" s="96">
        <v>1181197.6599999999</v>
      </c>
      <c r="P140" s="96">
        <v>20.757566753910886</v>
      </c>
      <c r="Q140" s="94" t="s">
        <v>2890</v>
      </c>
    </row>
    <row r="141" spans="1:17" ht="19.5" hidden="1" customHeight="1" x14ac:dyDescent="0.25">
      <c r="A141" s="93">
        <v>45016</v>
      </c>
      <c r="B141" s="94" t="s">
        <v>2915</v>
      </c>
      <c r="C141" s="94" t="s">
        <v>16</v>
      </c>
      <c r="D141" s="94" t="s">
        <v>2019</v>
      </c>
      <c r="E141" s="94" t="s">
        <v>465</v>
      </c>
      <c r="F141" s="94" t="s">
        <v>1613</v>
      </c>
      <c r="G141" s="94" t="s">
        <v>2839</v>
      </c>
      <c r="H141" s="94" t="s">
        <v>2898</v>
      </c>
      <c r="I141" s="99" t="s">
        <v>2825</v>
      </c>
      <c r="J141" s="94" t="s">
        <v>2826</v>
      </c>
      <c r="K141" s="96">
        <v>7163120.9699999997</v>
      </c>
      <c r="L141" s="96">
        <v>6918789.46</v>
      </c>
      <c r="M141" s="96">
        <v>3459394.73</v>
      </c>
      <c r="N141" s="96">
        <v>1325676.3</v>
      </c>
      <c r="O141" s="96">
        <v>-2133718.4300000002</v>
      </c>
      <c r="P141" s="96">
        <v>-61.678952433392872</v>
      </c>
      <c r="Q141" s="94" t="s">
        <v>2889</v>
      </c>
    </row>
    <row r="142" spans="1:17" ht="19.5" hidden="1" customHeight="1" x14ac:dyDescent="0.25">
      <c r="A142" s="93">
        <v>45016</v>
      </c>
      <c r="B142" s="94" t="s">
        <v>2915</v>
      </c>
      <c r="C142" s="94" t="s">
        <v>16</v>
      </c>
      <c r="D142" s="94" t="s">
        <v>2019</v>
      </c>
      <c r="E142" s="94" t="s">
        <v>465</v>
      </c>
      <c r="F142" s="94" t="s">
        <v>1613</v>
      </c>
      <c r="G142" s="94" t="s">
        <v>2839</v>
      </c>
      <c r="H142" s="94" t="s">
        <v>2898</v>
      </c>
      <c r="I142" s="99" t="s">
        <v>2827</v>
      </c>
      <c r="J142" s="94" t="s">
        <v>2828</v>
      </c>
      <c r="K142" s="96">
        <v>5916425.9000000004</v>
      </c>
      <c r="L142" s="96">
        <v>7726555.0099999998</v>
      </c>
      <c r="M142" s="96">
        <v>3863277.5049999999</v>
      </c>
      <c r="N142" s="96">
        <v>3545940</v>
      </c>
      <c r="O142" s="96">
        <v>-317337.505</v>
      </c>
      <c r="P142" s="96">
        <v>-8.2142042498704733</v>
      </c>
      <c r="Q142" s="94" t="s">
        <v>2889</v>
      </c>
    </row>
    <row r="143" spans="1:17" ht="19.5" hidden="1" customHeight="1" x14ac:dyDescent="0.25">
      <c r="A143" s="93">
        <v>45016</v>
      </c>
      <c r="B143" s="94" t="s">
        <v>2915</v>
      </c>
      <c r="C143" s="94" t="s">
        <v>16</v>
      </c>
      <c r="D143" s="94" t="s">
        <v>2019</v>
      </c>
      <c r="E143" s="94" t="s">
        <v>465</v>
      </c>
      <c r="F143" s="94" t="s">
        <v>1613</v>
      </c>
      <c r="G143" s="94" t="s">
        <v>2839</v>
      </c>
      <c r="H143" s="94" t="s">
        <v>2898</v>
      </c>
      <c r="I143" s="99" t="s">
        <v>2829</v>
      </c>
      <c r="J143" s="94" t="s">
        <v>2830</v>
      </c>
      <c r="K143" s="96">
        <v>1850080.32</v>
      </c>
      <c r="L143" s="96">
        <v>2136200</v>
      </c>
      <c r="M143" s="96">
        <v>1068100</v>
      </c>
      <c r="N143" s="96">
        <v>1235182.96</v>
      </c>
      <c r="O143" s="96">
        <v>167082.96</v>
      </c>
      <c r="P143" s="96">
        <v>15.643007209062821</v>
      </c>
      <c r="Q143" s="94" t="s">
        <v>2890</v>
      </c>
    </row>
    <row r="144" spans="1:17" ht="19.5" hidden="1" customHeight="1" x14ac:dyDescent="0.25">
      <c r="A144" s="93">
        <v>45016</v>
      </c>
      <c r="B144" s="94" t="s">
        <v>2915</v>
      </c>
      <c r="C144" s="94" t="s">
        <v>16</v>
      </c>
      <c r="D144" s="94" t="s">
        <v>2019</v>
      </c>
      <c r="E144" s="94" t="s">
        <v>465</v>
      </c>
      <c r="F144" s="94" t="s">
        <v>1613</v>
      </c>
      <c r="G144" s="94" t="s">
        <v>2839</v>
      </c>
      <c r="H144" s="94" t="s">
        <v>2898</v>
      </c>
      <c r="I144" s="99" t="s">
        <v>2831</v>
      </c>
      <c r="J144" s="94" t="s">
        <v>2832</v>
      </c>
      <c r="K144" s="96">
        <v>3115716.97</v>
      </c>
      <c r="L144" s="96">
        <v>3070361.8</v>
      </c>
      <c r="M144" s="96">
        <v>1535180.9</v>
      </c>
      <c r="N144" s="96">
        <v>1359021.63</v>
      </c>
      <c r="O144" s="96">
        <v>-176159.27</v>
      </c>
      <c r="P144" s="96">
        <v>-11.47482163176991</v>
      </c>
      <c r="Q144" s="94" t="s">
        <v>2889</v>
      </c>
    </row>
    <row r="145" spans="1:17" ht="19.5" hidden="1" customHeight="1" x14ac:dyDescent="0.25">
      <c r="A145" s="93">
        <v>45016</v>
      </c>
      <c r="B145" s="94" t="s">
        <v>2915</v>
      </c>
      <c r="C145" s="94" t="s">
        <v>16</v>
      </c>
      <c r="D145" s="94" t="s">
        <v>2019</v>
      </c>
      <c r="E145" s="94" t="s">
        <v>465</v>
      </c>
      <c r="F145" s="94" t="s">
        <v>1613</v>
      </c>
      <c r="G145" s="94" t="s">
        <v>2839</v>
      </c>
      <c r="H145" s="94" t="s">
        <v>2898</v>
      </c>
      <c r="I145" s="99" t="s">
        <v>2833</v>
      </c>
      <c r="J145" s="94" t="s">
        <v>2834</v>
      </c>
      <c r="K145" s="96">
        <v>6761487.6500000004</v>
      </c>
      <c r="L145" s="96">
        <v>7361094.1799999997</v>
      </c>
      <c r="M145" s="96">
        <v>3680547.09</v>
      </c>
      <c r="N145" s="96">
        <v>4137433.72</v>
      </c>
      <c r="O145" s="96">
        <v>456886.63</v>
      </c>
      <c r="P145" s="96">
        <v>12.413552084182136</v>
      </c>
      <c r="Q145" s="94" t="s">
        <v>2890</v>
      </c>
    </row>
    <row r="146" spans="1:17" ht="19.5" hidden="1" customHeight="1" x14ac:dyDescent="0.25">
      <c r="A146" s="93">
        <v>45016</v>
      </c>
      <c r="B146" s="94" t="s">
        <v>2915</v>
      </c>
      <c r="C146" s="94" t="s">
        <v>16</v>
      </c>
      <c r="D146" s="94" t="s">
        <v>2019</v>
      </c>
      <c r="E146" s="94" t="s">
        <v>465</v>
      </c>
      <c r="F146" s="94" t="s">
        <v>1613</v>
      </c>
      <c r="G146" s="94" t="s">
        <v>2839</v>
      </c>
      <c r="H146" s="94" t="s">
        <v>2898</v>
      </c>
      <c r="I146" s="99" t="s">
        <v>2835</v>
      </c>
      <c r="J146" s="94" t="s">
        <v>2836</v>
      </c>
      <c r="K146" s="96">
        <v>47567.62</v>
      </c>
      <c r="L146" s="96">
        <v>9534.94</v>
      </c>
      <c r="M146" s="96">
        <v>4767.47</v>
      </c>
      <c r="N146" s="96">
        <v>812.28</v>
      </c>
      <c r="O146" s="96">
        <v>-3955.19</v>
      </c>
      <c r="P146" s="96">
        <v>-82.962032272882681</v>
      </c>
      <c r="Q146" s="94" t="s">
        <v>2889</v>
      </c>
    </row>
    <row r="147" spans="1:17" ht="19.5" hidden="1" customHeight="1" x14ac:dyDescent="0.25">
      <c r="A147" s="93">
        <v>45016</v>
      </c>
      <c r="B147" s="94" t="s">
        <v>2915</v>
      </c>
      <c r="C147" s="94" t="s">
        <v>16</v>
      </c>
      <c r="D147" s="94" t="s">
        <v>2019</v>
      </c>
      <c r="E147" s="94" t="s">
        <v>465</v>
      </c>
      <c r="F147" s="94" t="s">
        <v>1613</v>
      </c>
      <c r="G147" s="94" t="s">
        <v>2839</v>
      </c>
      <c r="H147" s="94" t="s">
        <v>2898</v>
      </c>
      <c r="I147" s="99" t="s">
        <v>2837</v>
      </c>
      <c r="J147" s="94" t="s">
        <v>2838</v>
      </c>
      <c r="K147" s="96">
        <v>6203625</v>
      </c>
      <c r="L147" s="96">
        <v>6726500</v>
      </c>
      <c r="M147" s="96">
        <v>3363250</v>
      </c>
      <c r="N147" s="96">
        <v>10750866.129999999</v>
      </c>
      <c r="O147" s="96">
        <v>7387616.1299999999</v>
      </c>
      <c r="P147" s="96">
        <v>219.65706177060878</v>
      </c>
      <c r="Q147" s="94" t="s">
        <v>2890</v>
      </c>
    </row>
    <row r="148" spans="1:17" ht="19.5" hidden="1" customHeight="1" x14ac:dyDescent="0.25">
      <c r="A148" s="93">
        <v>45016</v>
      </c>
      <c r="B148" s="94" t="s">
        <v>2915</v>
      </c>
      <c r="C148" s="94" t="s">
        <v>16</v>
      </c>
      <c r="D148" s="94" t="s">
        <v>2019</v>
      </c>
      <c r="E148" s="94" t="s">
        <v>465</v>
      </c>
      <c r="F148" s="94" t="s">
        <v>1613</v>
      </c>
      <c r="G148" s="94" t="s">
        <v>2839</v>
      </c>
      <c r="H148" s="94" t="s">
        <v>2898</v>
      </c>
      <c r="I148" s="99" t="s">
        <v>2872</v>
      </c>
      <c r="J148" s="94" t="s">
        <v>2873</v>
      </c>
      <c r="K148" s="96">
        <v>0</v>
      </c>
      <c r="L148" s="96">
        <v>0</v>
      </c>
      <c r="M148" s="96">
        <v>0</v>
      </c>
      <c r="N148" s="96">
        <v>0</v>
      </c>
      <c r="O148" s="96">
        <v>0</v>
      </c>
      <c r="P148" s="97"/>
      <c r="Q148" s="94" t="s">
        <v>2890</v>
      </c>
    </row>
    <row r="149" spans="1:17" ht="19.5" hidden="1" customHeight="1" x14ac:dyDescent="0.25">
      <c r="A149" s="93">
        <v>45016</v>
      </c>
      <c r="B149" s="94" t="s">
        <v>2915</v>
      </c>
      <c r="C149" s="94" t="s">
        <v>16</v>
      </c>
      <c r="D149" s="94" t="s">
        <v>2019</v>
      </c>
      <c r="E149" s="94" t="s">
        <v>465</v>
      </c>
      <c r="F149" s="94" t="s">
        <v>1613</v>
      </c>
      <c r="G149" s="94" t="s">
        <v>2891</v>
      </c>
      <c r="H149" s="94" t="s">
        <v>1944</v>
      </c>
      <c r="I149" s="98" t="s">
        <v>2852</v>
      </c>
      <c r="J149" s="94" t="s">
        <v>2892</v>
      </c>
      <c r="K149" s="96">
        <v>94788007.090000004</v>
      </c>
      <c r="L149" s="96">
        <v>94788007.090000004</v>
      </c>
      <c r="M149" s="96">
        <v>47394003.545000002</v>
      </c>
      <c r="N149" s="96">
        <v>50138624.310000017</v>
      </c>
      <c r="O149" s="96">
        <v>2744620.7650000001</v>
      </c>
      <c r="P149" s="96">
        <v>5.7910717806188661</v>
      </c>
      <c r="Q149" s="94" t="s">
        <v>2889</v>
      </c>
    </row>
    <row r="150" spans="1:17" ht="19.5" hidden="1" customHeight="1" x14ac:dyDescent="0.25">
      <c r="A150" s="93">
        <v>45016</v>
      </c>
      <c r="B150" s="94" t="s">
        <v>2915</v>
      </c>
      <c r="C150" s="94" t="s">
        <v>16</v>
      </c>
      <c r="D150" s="94" t="s">
        <v>2019</v>
      </c>
      <c r="E150" s="94" t="s">
        <v>465</v>
      </c>
      <c r="F150" s="94" t="s">
        <v>1613</v>
      </c>
      <c r="G150" s="94" t="s">
        <v>2901</v>
      </c>
      <c r="H150" s="94" t="s">
        <v>1944</v>
      </c>
      <c r="I150" s="98" t="s">
        <v>2853</v>
      </c>
      <c r="J150" s="94" t="s">
        <v>2893</v>
      </c>
      <c r="K150" s="96">
        <v>60669214.600000001</v>
      </c>
      <c r="L150" s="96">
        <v>60669214.600000001</v>
      </c>
      <c r="M150" s="96">
        <v>30334607.300000001</v>
      </c>
      <c r="N150" s="96">
        <v>50850172.190000005</v>
      </c>
      <c r="O150" s="96">
        <v>20515564.890000001</v>
      </c>
      <c r="P150" s="96">
        <v>67.630889983533748</v>
      </c>
      <c r="Q150" s="94" t="s">
        <v>2889</v>
      </c>
    </row>
    <row r="151" spans="1:17" ht="19.5" hidden="1" customHeight="1" x14ac:dyDescent="0.25">
      <c r="A151" s="93">
        <v>45016</v>
      </c>
      <c r="B151" s="94" t="s">
        <v>2915</v>
      </c>
      <c r="C151" s="94" t="s">
        <v>16</v>
      </c>
      <c r="D151" s="94" t="s">
        <v>2019</v>
      </c>
      <c r="E151" s="94" t="s">
        <v>465</v>
      </c>
      <c r="F151" s="94" t="s">
        <v>1613</v>
      </c>
      <c r="G151" s="94" t="s">
        <v>2901</v>
      </c>
      <c r="H151" s="94" t="s">
        <v>1944</v>
      </c>
      <c r="I151" s="98" t="s">
        <v>2854</v>
      </c>
      <c r="J151" s="94" t="s">
        <v>2894</v>
      </c>
      <c r="K151" s="96">
        <v>22312029.260000002</v>
      </c>
      <c r="L151" s="96">
        <v>-22312029.260000002</v>
      </c>
      <c r="M151" s="96">
        <v>-11156014.630000001</v>
      </c>
      <c r="N151" s="96">
        <v>-14606545.820000002</v>
      </c>
      <c r="O151" s="96">
        <v>-3450531.19</v>
      </c>
      <c r="P151" s="96">
        <v>30.929783658772415</v>
      </c>
      <c r="Q151" s="94" t="s">
        <v>2889</v>
      </c>
    </row>
    <row r="152" spans="1:17" ht="19.5" hidden="1" customHeight="1" x14ac:dyDescent="0.25">
      <c r="A152" s="93">
        <v>45016</v>
      </c>
      <c r="B152" s="94" t="s">
        <v>2915</v>
      </c>
      <c r="C152" s="94" t="s">
        <v>16</v>
      </c>
      <c r="D152" s="94" t="s">
        <v>2019</v>
      </c>
      <c r="E152" s="94" t="s">
        <v>467</v>
      </c>
      <c r="F152" s="94" t="s">
        <v>468</v>
      </c>
      <c r="G152" s="94" t="s">
        <v>2811</v>
      </c>
      <c r="H152" s="94" t="s">
        <v>2898</v>
      </c>
      <c r="I152" s="98" t="s">
        <v>2790</v>
      </c>
      <c r="J152" s="94" t="s">
        <v>2791</v>
      </c>
      <c r="K152" s="96">
        <v>22169727.98</v>
      </c>
      <c r="L152" s="96">
        <v>18650000</v>
      </c>
      <c r="M152" s="96">
        <v>9325000</v>
      </c>
      <c r="N152" s="96">
        <v>10886295.76</v>
      </c>
      <c r="O152" s="96">
        <v>1561295.76</v>
      </c>
      <c r="P152" s="96">
        <v>16.743118069705094</v>
      </c>
      <c r="Q152" s="94" t="s">
        <v>2889</v>
      </c>
    </row>
    <row r="153" spans="1:17" ht="19.5" hidden="1" customHeight="1" x14ac:dyDescent="0.25">
      <c r="A153" s="93">
        <v>45016</v>
      </c>
      <c r="B153" s="94" t="s">
        <v>2915</v>
      </c>
      <c r="C153" s="94" t="s">
        <v>16</v>
      </c>
      <c r="D153" s="94" t="s">
        <v>2019</v>
      </c>
      <c r="E153" s="94" t="s">
        <v>467</v>
      </c>
      <c r="F153" s="94" t="s">
        <v>468</v>
      </c>
      <c r="G153" s="94" t="s">
        <v>2811</v>
      </c>
      <c r="H153" s="94" t="s">
        <v>2898</v>
      </c>
      <c r="I153" s="98" t="s">
        <v>2792</v>
      </c>
      <c r="J153" s="94" t="s">
        <v>2793</v>
      </c>
      <c r="K153" s="96">
        <v>102066.66</v>
      </c>
      <c r="L153" s="96">
        <v>130000</v>
      </c>
      <c r="M153" s="96">
        <v>65000</v>
      </c>
      <c r="N153" s="96">
        <v>35200</v>
      </c>
      <c r="O153" s="96">
        <v>-29800</v>
      </c>
      <c r="P153" s="96">
        <v>-45.846153846153847</v>
      </c>
      <c r="Q153" s="94" t="s">
        <v>2890</v>
      </c>
    </row>
    <row r="154" spans="1:17" ht="19.5" hidden="1" customHeight="1" x14ac:dyDescent="0.25">
      <c r="A154" s="93">
        <v>45016</v>
      </c>
      <c r="B154" s="94" t="s">
        <v>2915</v>
      </c>
      <c r="C154" s="94" t="s">
        <v>16</v>
      </c>
      <c r="D154" s="94" t="s">
        <v>2019</v>
      </c>
      <c r="E154" s="94" t="s">
        <v>467</v>
      </c>
      <c r="F154" s="94" t="s">
        <v>468</v>
      </c>
      <c r="G154" s="94" t="s">
        <v>2811</v>
      </c>
      <c r="H154" s="94" t="s">
        <v>2898</v>
      </c>
      <c r="I154" s="98" t="s">
        <v>2794</v>
      </c>
      <c r="J154" s="94" t="s">
        <v>2795</v>
      </c>
      <c r="K154" s="96">
        <v>108852</v>
      </c>
      <c r="L154" s="96">
        <v>200000</v>
      </c>
      <c r="M154" s="96">
        <v>100000</v>
      </c>
      <c r="N154" s="96">
        <v>3795</v>
      </c>
      <c r="O154" s="96">
        <v>-96205</v>
      </c>
      <c r="P154" s="96">
        <v>-96.204999999999998</v>
      </c>
      <c r="Q154" s="94" t="s">
        <v>2890</v>
      </c>
    </row>
    <row r="155" spans="1:17" ht="19.5" hidden="1" customHeight="1" x14ac:dyDescent="0.25">
      <c r="A155" s="93">
        <v>45016</v>
      </c>
      <c r="B155" s="94" t="s">
        <v>2915</v>
      </c>
      <c r="C155" s="94" t="s">
        <v>16</v>
      </c>
      <c r="D155" s="94" t="s">
        <v>2019</v>
      </c>
      <c r="E155" s="94" t="s">
        <v>467</v>
      </c>
      <c r="F155" s="94" t="s">
        <v>468</v>
      </c>
      <c r="G155" s="94" t="s">
        <v>2811</v>
      </c>
      <c r="H155" s="94" t="s">
        <v>2898</v>
      </c>
      <c r="I155" s="98" t="s">
        <v>2865</v>
      </c>
      <c r="J155" s="94" t="s">
        <v>2796</v>
      </c>
      <c r="K155" s="96">
        <v>499002</v>
      </c>
      <c r="L155" s="96">
        <v>610000</v>
      </c>
      <c r="M155" s="96">
        <v>305000</v>
      </c>
      <c r="N155" s="96">
        <v>245357.27000000002</v>
      </c>
      <c r="O155" s="96">
        <v>-59642.73</v>
      </c>
      <c r="P155" s="96">
        <v>-19.554993442622951</v>
      </c>
      <c r="Q155" s="94" t="s">
        <v>2890</v>
      </c>
    </row>
    <row r="156" spans="1:17" ht="19.5" hidden="1" customHeight="1" x14ac:dyDescent="0.25">
      <c r="A156" s="93">
        <v>45016</v>
      </c>
      <c r="B156" s="94" t="s">
        <v>2915</v>
      </c>
      <c r="C156" s="94" t="s">
        <v>16</v>
      </c>
      <c r="D156" s="94" t="s">
        <v>2019</v>
      </c>
      <c r="E156" s="94" t="s">
        <v>467</v>
      </c>
      <c r="F156" s="94" t="s">
        <v>468</v>
      </c>
      <c r="G156" s="94" t="s">
        <v>2811</v>
      </c>
      <c r="H156" s="94" t="s">
        <v>2898</v>
      </c>
      <c r="I156" s="98" t="s">
        <v>2797</v>
      </c>
      <c r="J156" s="94" t="s">
        <v>2798</v>
      </c>
      <c r="K156" s="96">
        <v>4479241.5999999996</v>
      </c>
      <c r="L156" s="96">
        <v>5000000</v>
      </c>
      <c r="M156" s="96">
        <v>2500000</v>
      </c>
      <c r="N156" s="96">
        <v>1565400.13</v>
      </c>
      <c r="O156" s="96">
        <v>-934599.87</v>
      </c>
      <c r="P156" s="96">
        <v>-37.383994800000004</v>
      </c>
      <c r="Q156" s="94" t="s">
        <v>2890</v>
      </c>
    </row>
    <row r="157" spans="1:17" ht="19.5" hidden="1" customHeight="1" x14ac:dyDescent="0.25">
      <c r="A157" s="93">
        <v>45016</v>
      </c>
      <c r="B157" s="94" t="s">
        <v>2915</v>
      </c>
      <c r="C157" s="94" t="s">
        <v>16</v>
      </c>
      <c r="D157" s="94" t="s">
        <v>2019</v>
      </c>
      <c r="E157" s="94" t="s">
        <v>467</v>
      </c>
      <c r="F157" s="94" t="s">
        <v>468</v>
      </c>
      <c r="G157" s="94" t="s">
        <v>2811</v>
      </c>
      <c r="H157" s="94" t="s">
        <v>2898</v>
      </c>
      <c r="I157" s="98" t="s">
        <v>2799</v>
      </c>
      <c r="J157" s="94" t="s">
        <v>2800</v>
      </c>
      <c r="K157" s="96">
        <v>8443244.6600000001</v>
      </c>
      <c r="L157" s="96">
        <v>891000</v>
      </c>
      <c r="M157" s="96">
        <v>445500</v>
      </c>
      <c r="N157" s="96">
        <v>350122.08</v>
      </c>
      <c r="O157" s="96">
        <v>-95377.919999999998</v>
      </c>
      <c r="P157" s="96">
        <v>-21.409185185185184</v>
      </c>
      <c r="Q157" s="94" t="s">
        <v>2890</v>
      </c>
    </row>
    <row r="158" spans="1:17" ht="19.5" hidden="1" customHeight="1" x14ac:dyDescent="0.25">
      <c r="A158" s="93">
        <v>45016</v>
      </c>
      <c r="B158" s="94" t="s">
        <v>2915</v>
      </c>
      <c r="C158" s="94" t="s">
        <v>16</v>
      </c>
      <c r="D158" s="94" t="s">
        <v>2019</v>
      </c>
      <c r="E158" s="94" t="s">
        <v>467</v>
      </c>
      <c r="F158" s="94" t="s">
        <v>468</v>
      </c>
      <c r="G158" s="94" t="s">
        <v>2811</v>
      </c>
      <c r="H158" s="94" t="s">
        <v>2898</v>
      </c>
      <c r="I158" s="98" t="s">
        <v>2801</v>
      </c>
      <c r="J158" s="94" t="s">
        <v>2802</v>
      </c>
      <c r="K158" s="96">
        <v>227812</v>
      </c>
      <c r="L158" s="96">
        <v>47000</v>
      </c>
      <c r="M158" s="96">
        <v>23500</v>
      </c>
      <c r="N158" s="96">
        <v>8220</v>
      </c>
      <c r="O158" s="96">
        <v>-15280</v>
      </c>
      <c r="P158" s="96">
        <v>-65.021276595744681</v>
      </c>
      <c r="Q158" s="94" t="s">
        <v>2890</v>
      </c>
    </row>
    <row r="159" spans="1:17" ht="19.5" hidden="1" customHeight="1" x14ac:dyDescent="0.25">
      <c r="A159" s="93">
        <v>45016</v>
      </c>
      <c r="B159" s="94" t="s">
        <v>2915</v>
      </c>
      <c r="C159" s="94" t="s">
        <v>16</v>
      </c>
      <c r="D159" s="94" t="s">
        <v>2019</v>
      </c>
      <c r="E159" s="94" t="s">
        <v>467</v>
      </c>
      <c r="F159" s="94" t="s">
        <v>468</v>
      </c>
      <c r="G159" s="94" t="s">
        <v>2811</v>
      </c>
      <c r="H159" s="94" t="s">
        <v>2898</v>
      </c>
      <c r="I159" s="98" t="s">
        <v>2803</v>
      </c>
      <c r="J159" s="94" t="s">
        <v>2804</v>
      </c>
      <c r="K159" s="96">
        <v>7873934.5599999996</v>
      </c>
      <c r="L159" s="96">
        <v>1950000</v>
      </c>
      <c r="M159" s="96">
        <v>975000</v>
      </c>
      <c r="N159" s="96">
        <v>1027981.25</v>
      </c>
      <c r="O159" s="96">
        <v>52981.25</v>
      </c>
      <c r="P159" s="96">
        <v>5.4339743589743588</v>
      </c>
      <c r="Q159" s="94" t="s">
        <v>2889</v>
      </c>
    </row>
    <row r="160" spans="1:17" ht="19.5" hidden="1" customHeight="1" x14ac:dyDescent="0.25">
      <c r="A160" s="93">
        <v>45016</v>
      </c>
      <c r="B160" s="94" t="s">
        <v>2915</v>
      </c>
      <c r="C160" s="94" t="s">
        <v>16</v>
      </c>
      <c r="D160" s="94" t="s">
        <v>2019</v>
      </c>
      <c r="E160" s="94" t="s">
        <v>467</v>
      </c>
      <c r="F160" s="94" t="s">
        <v>468</v>
      </c>
      <c r="G160" s="94" t="s">
        <v>2811</v>
      </c>
      <c r="H160" s="94" t="s">
        <v>2898</v>
      </c>
      <c r="I160" s="98" t="s">
        <v>2805</v>
      </c>
      <c r="J160" s="94" t="s">
        <v>2806</v>
      </c>
      <c r="K160" s="96">
        <v>37847140</v>
      </c>
      <c r="L160" s="96">
        <v>38688800</v>
      </c>
      <c r="M160" s="96">
        <v>19344400</v>
      </c>
      <c r="N160" s="96">
        <v>19129740</v>
      </c>
      <c r="O160" s="96">
        <v>-214660</v>
      </c>
      <c r="P160" s="96">
        <v>-1.1096751514650234</v>
      </c>
      <c r="Q160" s="94" t="s">
        <v>2890</v>
      </c>
    </row>
    <row r="161" spans="1:17" ht="19.5" hidden="1" customHeight="1" x14ac:dyDescent="0.25">
      <c r="A161" s="93">
        <v>45016</v>
      </c>
      <c r="B161" s="94" t="s">
        <v>2915</v>
      </c>
      <c r="C161" s="94" t="s">
        <v>16</v>
      </c>
      <c r="D161" s="94" t="s">
        <v>2019</v>
      </c>
      <c r="E161" s="94" t="s">
        <v>467</v>
      </c>
      <c r="F161" s="94" t="s">
        <v>468</v>
      </c>
      <c r="G161" s="94" t="s">
        <v>2811</v>
      </c>
      <c r="H161" s="94" t="s">
        <v>2898</v>
      </c>
      <c r="I161" s="98" t="s">
        <v>2807</v>
      </c>
      <c r="J161" s="94" t="s">
        <v>2808</v>
      </c>
      <c r="K161" s="96">
        <v>10484784.859999999</v>
      </c>
      <c r="L161" s="96">
        <v>16573800</v>
      </c>
      <c r="M161" s="96">
        <v>8286900</v>
      </c>
      <c r="N161" s="96">
        <v>2876046.16</v>
      </c>
      <c r="O161" s="96">
        <v>-5410853.8399999999</v>
      </c>
      <c r="P161" s="96">
        <v>-65.29406460799575</v>
      </c>
      <c r="Q161" s="94" t="s">
        <v>2890</v>
      </c>
    </row>
    <row r="162" spans="1:17" ht="19.5" hidden="1" customHeight="1" x14ac:dyDescent="0.25">
      <c r="A162" s="93">
        <v>45016</v>
      </c>
      <c r="B162" s="94" t="s">
        <v>2915</v>
      </c>
      <c r="C162" s="94" t="s">
        <v>16</v>
      </c>
      <c r="D162" s="94" t="s">
        <v>2019</v>
      </c>
      <c r="E162" s="94" t="s">
        <v>467</v>
      </c>
      <c r="F162" s="94" t="s">
        <v>468</v>
      </c>
      <c r="G162" s="94" t="s">
        <v>2811</v>
      </c>
      <c r="H162" s="94" t="s">
        <v>2898</v>
      </c>
      <c r="I162" s="98" t="s">
        <v>2870</v>
      </c>
      <c r="J162" s="94" t="s">
        <v>2871</v>
      </c>
      <c r="K162" s="96">
        <v>0</v>
      </c>
      <c r="L162" s="97"/>
      <c r="M162" s="97"/>
      <c r="N162" s="96">
        <v>0</v>
      </c>
      <c r="O162" s="97"/>
      <c r="P162" s="97"/>
      <c r="Q162" s="94" t="s">
        <v>2895</v>
      </c>
    </row>
    <row r="163" spans="1:17" ht="19.5" hidden="1" customHeight="1" x14ac:dyDescent="0.25">
      <c r="A163" s="93">
        <v>45016</v>
      </c>
      <c r="B163" s="94" t="s">
        <v>2915</v>
      </c>
      <c r="C163" s="94" t="s">
        <v>16</v>
      </c>
      <c r="D163" s="94" t="s">
        <v>2019</v>
      </c>
      <c r="E163" s="94" t="s">
        <v>467</v>
      </c>
      <c r="F163" s="94" t="s">
        <v>468</v>
      </c>
      <c r="G163" s="94" t="s">
        <v>2811</v>
      </c>
      <c r="H163" s="94" t="s">
        <v>2898</v>
      </c>
      <c r="I163" s="98" t="s">
        <v>2809</v>
      </c>
      <c r="J163" s="94" t="s">
        <v>2810</v>
      </c>
      <c r="K163" s="96">
        <v>985466.66</v>
      </c>
      <c r="L163" s="96">
        <v>481400</v>
      </c>
      <c r="M163" s="96">
        <v>240700</v>
      </c>
      <c r="N163" s="96">
        <v>481400</v>
      </c>
      <c r="O163" s="96">
        <v>240700</v>
      </c>
      <c r="P163" s="96">
        <v>100</v>
      </c>
      <c r="Q163" s="94" t="s">
        <v>2889</v>
      </c>
    </row>
    <row r="164" spans="1:17" ht="19.5" hidden="1" customHeight="1" x14ac:dyDescent="0.25">
      <c r="A164" s="93">
        <v>45016</v>
      </c>
      <c r="B164" s="94" t="s">
        <v>2915</v>
      </c>
      <c r="C164" s="94" t="s">
        <v>16</v>
      </c>
      <c r="D164" s="94" t="s">
        <v>2019</v>
      </c>
      <c r="E164" s="94" t="s">
        <v>467</v>
      </c>
      <c r="F164" s="94" t="s">
        <v>468</v>
      </c>
      <c r="G164" s="94" t="s">
        <v>2839</v>
      </c>
      <c r="H164" s="94" t="s">
        <v>2898</v>
      </c>
      <c r="I164" s="102" t="s">
        <v>2812</v>
      </c>
      <c r="J164" s="94" t="s">
        <v>2813</v>
      </c>
      <c r="K164" s="96">
        <v>5082507.28</v>
      </c>
      <c r="L164" s="96">
        <v>5500000</v>
      </c>
      <c r="M164" s="96">
        <v>2750000</v>
      </c>
      <c r="N164" s="96">
        <v>2739255.75</v>
      </c>
      <c r="O164" s="96">
        <v>-10744.25</v>
      </c>
      <c r="P164" s="96">
        <v>-0.39069999999999999</v>
      </c>
      <c r="Q164" s="94" t="s">
        <v>2889</v>
      </c>
    </row>
    <row r="165" spans="1:17" ht="19.5" hidden="1" customHeight="1" x14ac:dyDescent="0.25">
      <c r="A165" s="93">
        <v>45016</v>
      </c>
      <c r="B165" s="94" t="s">
        <v>2915</v>
      </c>
      <c r="C165" s="94" t="s">
        <v>16</v>
      </c>
      <c r="D165" s="94" t="s">
        <v>2019</v>
      </c>
      <c r="E165" s="94" t="s">
        <v>467</v>
      </c>
      <c r="F165" s="94" t="s">
        <v>468</v>
      </c>
      <c r="G165" s="94" t="s">
        <v>2839</v>
      </c>
      <c r="H165" s="94" t="s">
        <v>2898</v>
      </c>
      <c r="I165" s="102" t="s">
        <v>2814</v>
      </c>
      <c r="J165" s="94" t="s">
        <v>2815</v>
      </c>
      <c r="K165" s="96">
        <v>1173747.02</v>
      </c>
      <c r="L165" s="96">
        <v>2000000</v>
      </c>
      <c r="M165" s="96">
        <v>1000000</v>
      </c>
      <c r="N165" s="96">
        <v>402621.66</v>
      </c>
      <c r="O165" s="96">
        <v>-597378.34</v>
      </c>
      <c r="P165" s="96">
        <v>-59.737833999999999</v>
      </c>
      <c r="Q165" s="94" t="s">
        <v>2889</v>
      </c>
    </row>
    <row r="166" spans="1:17" ht="19.5" hidden="1" customHeight="1" x14ac:dyDescent="0.25">
      <c r="A166" s="93">
        <v>45016</v>
      </c>
      <c r="B166" s="94" t="s">
        <v>2915</v>
      </c>
      <c r="C166" s="94" t="s">
        <v>16</v>
      </c>
      <c r="D166" s="94" t="s">
        <v>2019</v>
      </c>
      <c r="E166" s="94" t="s">
        <v>467</v>
      </c>
      <c r="F166" s="94" t="s">
        <v>468</v>
      </c>
      <c r="G166" s="94" t="s">
        <v>2839</v>
      </c>
      <c r="H166" s="94" t="s">
        <v>2898</v>
      </c>
      <c r="I166" s="102" t="s">
        <v>2816</v>
      </c>
      <c r="J166" s="94" t="s">
        <v>2817</v>
      </c>
      <c r="K166" s="96">
        <v>255127.98</v>
      </c>
      <c r="L166" s="96">
        <v>400000</v>
      </c>
      <c r="M166" s="96">
        <v>200000</v>
      </c>
      <c r="N166" s="96">
        <v>140626.75</v>
      </c>
      <c r="O166" s="96">
        <v>-59373.25</v>
      </c>
      <c r="P166" s="96">
        <v>-29.686624999999999</v>
      </c>
      <c r="Q166" s="94" t="s">
        <v>2889</v>
      </c>
    </row>
    <row r="167" spans="1:17" ht="19.5" hidden="1" customHeight="1" x14ac:dyDescent="0.25">
      <c r="A167" s="93">
        <v>45016</v>
      </c>
      <c r="B167" s="94" t="s">
        <v>2915</v>
      </c>
      <c r="C167" s="94" t="s">
        <v>16</v>
      </c>
      <c r="D167" s="94" t="s">
        <v>2019</v>
      </c>
      <c r="E167" s="94" t="s">
        <v>467</v>
      </c>
      <c r="F167" s="94" t="s">
        <v>468</v>
      </c>
      <c r="G167" s="94" t="s">
        <v>2839</v>
      </c>
      <c r="H167" s="94" t="s">
        <v>2898</v>
      </c>
      <c r="I167" s="102" t="s">
        <v>2818</v>
      </c>
      <c r="J167" s="94" t="s">
        <v>2819</v>
      </c>
      <c r="K167" s="96">
        <v>2556877.33</v>
      </c>
      <c r="L167" s="96">
        <v>3000000</v>
      </c>
      <c r="M167" s="96">
        <v>1500000</v>
      </c>
      <c r="N167" s="96">
        <v>1664019.6</v>
      </c>
      <c r="O167" s="96">
        <v>164019.6</v>
      </c>
      <c r="P167" s="96">
        <v>10.93464</v>
      </c>
      <c r="Q167" s="94" t="s">
        <v>2890</v>
      </c>
    </row>
    <row r="168" spans="1:17" ht="19.5" hidden="1" customHeight="1" x14ac:dyDescent="0.25">
      <c r="A168" s="93">
        <v>45016</v>
      </c>
      <c r="B168" s="94" t="s">
        <v>2915</v>
      </c>
      <c r="C168" s="94" t="s">
        <v>16</v>
      </c>
      <c r="D168" s="94" t="s">
        <v>2019</v>
      </c>
      <c r="E168" s="94" t="s">
        <v>467</v>
      </c>
      <c r="F168" s="94" t="s">
        <v>468</v>
      </c>
      <c r="G168" s="94" t="s">
        <v>2839</v>
      </c>
      <c r="H168" s="94" t="s">
        <v>2898</v>
      </c>
      <c r="I168" s="102" t="s">
        <v>2820</v>
      </c>
      <c r="J168" s="94" t="s">
        <v>2821</v>
      </c>
      <c r="K168" s="96">
        <v>37989425.280000001</v>
      </c>
      <c r="L168" s="96">
        <v>38688800</v>
      </c>
      <c r="M168" s="96">
        <v>19344400</v>
      </c>
      <c r="N168" s="96">
        <v>19402380.120000001</v>
      </c>
      <c r="O168" s="96">
        <v>57980.12</v>
      </c>
      <c r="P168" s="96">
        <v>0.2997256053431484</v>
      </c>
      <c r="Q168" s="94" t="s">
        <v>2890</v>
      </c>
    </row>
    <row r="169" spans="1:17" ht="19.5" hidden="1" customHeight="1" x14ac:dyDescent="0.25">
      <c r="A169" s="93">
        <v>45016</v>
      </c>
      <c r="B169" s="94" t="s">
        <v>2915</v>
      </c>
      <c r="C169" s="94" t="s">
        <v>16</v>
      </c>
      <c r="D169" s="94" t="s">
        <v>2019</v>
      </c>
      <c r="E169" s="94" t="s">
        <v>467</v>
      </c>
      <c r="F169" s="94" t="s">
        <v>468</v>
      </c>
      <c r="G169" s="94" t="s">
        <v>2839</v>
      </c>
      <c r="H169" s="94" t="s">
        <v>2898</v>
      </c>
      <c r="I169" s="102" t="s">
        <v>2822</v>
      </c>
      <c r="J169" s="94" t="s">
        <v>2846</v>
      </c>
      <c r="K169" s="96">
        <v>3609966.66</v>
      </c>
      <c r="L169" s="96">
        <v>4150000</v>
      </c>
      <c r="M169" s="96">
        <v>2075000</v>
      </c>
      <c r="N169" s="96">
        <v>2060817.5</v>
      </c>
      <c r="O169" s="96">
        <v>-14182.5</v>
      </c>
      <c r="P169" s="96">
        <v>-0.68349397590361449</v>
      </c>
      <c r="Q169" s="94" t="s">
        <v>2889</v>
      </c>
    </row>
    <row r="170" spans="1:17" ht="19.5" hidden="1" customHeight="1" x14ac:dyDescent="0.25">
      <c r="A170" s="93">
        <v>45016</v>
      </c>
      <c r="B170" s="94" t="s">
        <v>2915</v>
      </c>
      <c r="C170" s="94" t="s">
        <v>16</v>
      </c>
      <c r="D170" s="94" t="s">
        <v>2019</v>
      </c>
      <c r="E170" s="94" t="s">
        <v>467</v>
      </c>
      <c r="F170" s="94" t="s">
        <v>468</v>
      </c>
      <c r="G170" s="94" t="s">
        <v>2839</v>
      </c>
      <c r="H170" s="94" t="s">
        <v>2898</v>
      </c>
      <c r="I170" s="102" t="s">
        <v>2823</v>
      </c>
      <c r="J170" s="94" t="s">
        <v>2824</v>
      </c>
      <c r="K170" s="96">
        <v>9757432.6600000001</v>
      </c>
      <c r="L170" s="96">
        <v>9930000</v>
      </c>
      <c r="M170" s="96">
        <v>4965000</v>
      </c>
      <c r="N170" s="96">
        <v>4590818.1400000006</v>
      </c>
      <c r="O170" s="96">
        <v>-374181.86</v>
      </c>
      <c r="P170" s="96">
        <v>-7.5363919436052376</v>
      </c>
      <c r="Q170" s="94" t="s">
        <v>2889</v>
      </c>
    </row>
    <row r="171" spans="1:17" ht="19.5" hidden="1" customHeight="1" x14ac:dyDescent="0.25">
      <c r="A171" s="93">
        <v>45016</v>
      </c>
      <c r="B171" s="94" t="s">
        <v>2915</v>
      </c>
      <c r="C171" s="94" t="s">
        <v>16</v>
      </c>
      <c r="D171" s="94" t="s">
        <v>2019</v>
      </c>
      <c r="E171" s="94" t="s">
        <v>467</v>
      </c>
      <c r="F171" s="94" t="s">
        <v>468</v>
      </c>
      <c r="G171" s="94" t="s">
        <v>2839</v>
      </c>
      <c r="H171" s="94" t="s">
        <v>2898</v>
      </c>
      <c r="I171" s="102" t="s">
        <v>2825</v>
      </c>
      <c r="J171" s="94" t="s">
        <v>2826</v>
      </c>
      <c r="K171" s="96">
        <v>3608539.86</v>
      </c>
      <c r="L171" s="96">
        <v>1946000</v>
      </c>
      <c r="M171" s="96">
        <v>973000</v>
      </c>
      <c r="N171" s="96">
        <v>907089.7</v>
      </c>
      <c r="O171" s="96">
        <v>-65910.3</v>
      </c>
      <c r="P171" s="96">
        <v>-6.7739260020554983</v>
      </c>
      <c r="Q171" s="94" t="s">
        <v>2889</v>
      </c>
    </row>
    <row r="172" spans="1:17" ht="19.5" hidden="1" customHeight="1" x14ac:dyDescent="0.25">
      <c r="A172" s="93">
        <v>45016</v>
      </c>
      <c r="B172" s="94" t="s">
        <v>2915</v>
      </c>
      <c r="C172" s="94" t="s">
        <v>16</v>
      </c>
      <c r="D172" s="94" t="s">
        <v>2019</v>
      </c>
      <c r="E172" s="94" t="s">
        <v>467</v>
      </c>
      <c r="F172" s="94" t="s">
        <v>468</v>
      </c>
      <c r="G172" s="94" t="s">
        <v>2839</v>
      </c>
      <c r="H172" s="94" t="s">
        <v>2898</v>
      </c>
      <c r="I172" s="102" t="s">
        <v>2827</v>
      </c>
      <c r="J172" s="94" t="s">
        <v>2828</v>
      </c>
      <c r="K172" s="96">
        <v>3051945.3</v>
      </c>
      <c r="L172" s="96">
        <v>4912300</v>
      </c>
      <c r="M172" s="96">
        <v>2456150</v>
      </c>
      <c r="N172" s="96">
        <v>1785492.32</v>
      </c>
      <c r="O172" s="96">
        <v>-670657.68000000005</v>
      </c>
      <c r="P172" s="96">
        <v>-27.305241129409847</v>
      </c>
      <c r="Q172" s="94" t="s">
        <v>2889</v>
      </c>
    </row>
    <row r="173" spans="1:17" ht="19.5" hidden="1" customHeight="1" x14ac:dyDescent="0.25">
      <c r="A173" s="93">
        <v>45016</v>
      </c>
      <c r="B173" s="94" t="s">
        <v>2915</v>
      </c>
      <c r="C173" s="94" t="s">
        <v>16</v>
      </c>
      <c r="D173" s="94" t="s">
        <v>2019</v>
      </c>
      <c r="E173" s="94" t="s">
        <v>467</v>
      </c>
      <c r="F173" s="94" t="s">
        <v>468</v>
      </c>
      <c r="G173" s="94" t="s">
        <v>2839</v>
      </c>
      <c r="H173" s="94" t="s">
        <v>2898</v>
      </c>
      <c r="I173" s="102" t="s">
        <v>2829</v>
      </c>
      <c r="J173" s="94" t="s">
        <v>2830</v>
      </c>
      <c r="K173" s="96">
        <v>1560159.29</v>
      </c>
      <c r="L173" s="96">
        <v>1778000</v>
      </c>
      <c r="M173" s="96">
        <v>889000</v>
      </c>
      <c r="N173" s="96">
        <v>945754.52</v>
      </c>
      <c r="O173" s="96">
        <v>56754.52</v>
      </c>
      <c r="P173" s="96">
        <v>6.3840854893138363</v>
      </c>
      <c r="Q173" s="94" t="s">
        <v>2890</v>
      </c>
    </row>
    <row r="174" spans="1:17" ht="19.5" hidden="1" customHeight="1" x14ac:dyDescent="0.25">
      <c r="A174" s="93">
        <v>45016</v>
      </c>
      <c r="B174" s="94" t="s">
        <v>2915</v>
      </c>
      <c r="C174" s="94" t="s">
        <v>16</v>
      </c>
      <c r="D174" s="94" t="s">
        <v>2019</v>
      </c>
      <c r="E174" s="94" t="s">
        <v>467</v>
      </c>
      <c r="F174" s="94" t="s">
        <v>468</v>
      </c>
      <c r="G174" s="94" t="s">
        <v>2839</v>
      </c>
      <c r="H174" s="94" t="s">
        <v>2898</v>
      </c>
      <c r="I174" s="102" t="s">
        <v>2831</v>
      </c>
      <c r="J174" s="94" t="s">
        <v>2832</v>
      </c>
      <c r="K174" s="96">
        <v>1829066.94</v>
      </c>
      <c r="L174" s="96">
        <v>2015000</v>
      </c>
      <c r="M174" s="96">
        <v>1007500</v>
      </c>
      <c r="N174" s="96">
        <v>766943.11999999988</v>
      </c>
      <c r="O174" s="96">
        <v>-240556.88</v>
      </c>
      <c r="P174" s="96">
        <v>-23.876613399503722</v>
      </c>
      <c r="Q174" s="94" t="s">
        <v>2889</v>
      </c>
    </row>
    <row r="175" spans="1:17" ht="19.5" hidden="1" customHeight="1" x14ac:dyDescent="0.25">
      <c r="A175" s="93">
        <v>45016</v>
      </c>
      <c r="B175" s="94" t="s">
        <v>2915</v>
      </c>
      <c r="C175" s="94" t="s">
        <v>16</v>
      </c>
      <c r="D175" s="94" t="s">
        <v>2019</v>
      </c>
      <c r="E175" s="94" t="s">
        <v>467</v>
      </c>
      <c r="F175" s="94" t="s">
        <v>468</v>
      </c>
      <c r="G175" s="94" t="s">
        <v>2839</v>
      </c>
      <c r="H175" s="94" t="s">
        <v>2898</v>
      </c>
      <c r="I175" s="102" t="s">
        <v>2833</v>
      </c>
      <c r="J175" s="94" t="s">
        <v>2834</v>
      </c>
      <c r="K175" s="96">
        <v>3802421.16</v>
      </c>
      <c r="L175" s="96">
        <v>3960000</v>
      </c>
      <c r="M175" s="96">
        <v>1980000</v>
      </c>
      <c r="N175" s="96">
        <v>1578229.7799999998</v>
      </c>
      <c r="O175" s="96">
        <v>-401770.22</v>
      </c>
      <c r="P175" s="96">
        <v>-20.291425252525254</v>
      </c>
      <c r="Q175" s="94" t="s">
        <v>2889</v>
      </c>
    </row>
    <row r="176" spans="1:17" ht="19.5" hidden="1" customHeight="1" x14ac:dyDescent="0.25">
      <c r="A176" s="93">
        <v>45016</v>
      </c>
      <c r="B176" s="94" t="s">
        <v>2915</v>
      </c>
      <c r="C176" s="94" t="s">
        <v>16</v>
      </c>
      <c r="D176" s="94" t="s">
        <v>2019</v>
      </c>
      <c r="E176" s="94" t="s">
        <v>467</v>
      </c>
      <c r="F176" s="94" t="s">
        <v>468</v>
      </c>
      <c r="G176" s="94" t="s">
        <v>2839</v>
      </c>
      <c r="H176" s="94" t="s">
        <v>2898</v>
      </c>
      <c r="I176" s="102" t="s">
        <v>2835</v>
      </c>
      <c r="J176" s="94" t="s">
        <v>2836</v>
      </c>
      <c r="K176" s="96">
        <v>974.04</v>
      </c>
      <c r="L176" s="97"/>
      <c r="M176" s="97"/>
      <c r="N176" s="96">
        <v>1795.16</v>
      </c>
      <c r="O176" s="97"/>
      <c r="P176" s="97"/>
      <c r="Q176" s="94" t="s">
        <v>2895</v>
      </c>
    </row>
    <row r="177" spans="1:17" ht="19.5" hidden="1" customHeight="1" x14ac:dyDescent="0.25">
      <c r="A177" s="93">
        <v>45016</v>
      </c>
      <c r="B177" s="94" t="s">
        <v>2915</v>
      </c>
      <c r="C177" s="94" t="s">
        <v>16</v>
      </c>
      <c r="D177" s="94" t="s">
        <v>2019</v>
      </c>
      <c r="E177" s="94" t="s">
        <v>467</v>
      </c>
      <c r="F177" s="94" t="s">
        <v>468</v>
      </c>
      <c r="G177" s="94" t="s">
        <v>2839</v>
      </c>
      <c r="H177" s="94" t="s">
        <v>2898</v>
      </c>
      <c r="I177" s="102" t="s">
        <v>2837</v>
      </c>
      <c r="J177" s="94" t="s">
        <v>2838</v>
      </c>
      <c r="K177" s="96">
        <v>6680455.54</v>
      </c>
      <c r="L177" s="96">
        <v>7110000</v>
      </c>
      <c r="M177" s="96">
        <v>3555000</v>
      </c>
      <c r="N177" s="96">
        <v>4967334.0999999996</v>
      </c>
      <c r="O177" s="96">
        <v>1412334.1</v>
      </c>
      <c r="P177" s="96">
        <v>39.728104078762307</v>
      </c>
      <c r="Q177" s="94" t="s">
        <v>2890</v>
      </c>
    </row>
    <row r="178" spans="1:17" ht="19.5" hidden="1" customHeight="1" x14ac:dyDescent="0.25">
      <c r="A178" s="93">
        <v>45016</v>
      </c>
      <c r="B178" s="94" t="s">
        <v>2915</v>
      </c>
      <c r="C178" s="94" t="s">
        <v>16</v>
      </c>
      <c r="D178" s="94" t="s">
        <v>2019</v>
      </c>
      <c r="E178" s="94" t="s">
        <v>467</v>
      </c>
      <c r="F178" s="94" t="s">
        <v>468</v>
      </c>
      <c r="G178" s="94" t="s">
        <v>2839</v>
      </c>
      <c r="H178" s="94" t="s">
        <v>2898</v>
      </c>
      <c r="I178" s="102" t="s">
        <v>2872</v>
      </c>
      <c r="J178" s="94" t="s">
        <v>2873</v>
      </c>
      <c r="K178" s="96">
        <v>0</v>
      </c>
      <c r="L178" s="97"/>
      <c r="M178" s="97"/>
      <c r="N178" s="96">
        <v>0</v>
      </c>
      <c r="O178" s="97"/>
      <c r="P178" s="97"/>
      <c r="Q178" s="94" t="s">
        <v>2895</v>
      </c>
    </row>
    <row r="179" spans="1:17" ht="19.5" hidden="1" customHeight="1" x14ac:dyDescent="0.25">
      <c r="A179" s="93">
        <v>45016</v>
      </c>
      <c r="B179" s="94" t="s">
        <v>2915</v>
      </c>
      <c r="C179" s="94" t="s">
        <v>16</v>
      </c>
      <c r="D179" s="94" t="s">
        <v>2019</v>
      </c>
      <c r="E179" s="94" t="s">
        <v>467</v>
      </c>
      <c r="F179" s="94" t="s">
        <v>468</v>
      </c>
      <c r="G179" s="94" t="s">
        <v>2891</v>
      </c>
      <c r="H179" s="94" t="s">
        <v>1944</v>
      </c>
      <c r="I179" s="103" t="s">
        <v>2852</v>
      </c>
      <c r="J179" s="94" t="s">
        <v>2892</v>
      </c>
      <c r="K179" s="96">
        <v>32464523.41</v>
      </c>
      <c r="L179" s="96">
        <v>32464523.41</v>
      </c>
      <c r="M179" s="96">
        <v>16232261.705</v>
      </c>
      <c r="N179" s="96">
        <v>17331039.470000003</v>
      </c>
      <c r="O179" s="96">
        <v>1098777.7649999999</v>
      </c>
      <c r="P179" s="96">
        <v>6.7690983854797331</v>
      </c>
      <c r="Q179" s="94" t="s">
        <v>2889</v>
      </c>
    </row>
    <row r="180" spans="1:17" ht="19.5" hidden="1" customHeight="1" x14ac:dyDescent="0.25">
      <c r="A180" s="93">
        <v>45016</v>
      </c>
      <c r="B180" s="94" t="s">
        <v>2915</v>
      </c>
      <c r="C180" s="94" t="s">
        <v>16</v>
      </c>
      <c r="D180" s="94" t="s">
        <v>2019</v>
      </c>
      <c r="E180" s="94" t="s">
        <v>467</v>
      </c>
      <c r="F180" s="94" t="s">
        <v>468</v>
      </c>
      <c r="G180" s="94" t="s">
        <v>2901</v>
      </c>
      <c r="H180" s="94" t="s">
        <v>1944</v>
      </c>
      <c r="I180" s="103" t="s">
        <v>2853</v>
      </c>
      <c r="J180" s="94" t="s">
        <v>2893</v>
      </c>
      <c r="K180" s="96">
        <v>33626002.060000002</v>
      </c>
      <c r="L180" s="96">
        <v>33626002.060000002</v>
      </c>
      <c r="M180" s="96">
        <v>16813001.030000001</v>
      </c>
      <c r="N180" s="96">
        <v>26784819.540000007</v>
      </c>
      <c r="O180" s="96">
        <v>9971818.5099999998</v>
      </c>
      <c r="P180" s="96">
        <v>59.310164153365307</v>
      </c>
      <c r="Q180" s="94" t="s">
        <v>2889</v>
      </c>
    </row>
    <row r="181" spans="1:17" ht="19.5" hidden="1" customHeight="1" x14ac:dyDescent="0.25">
      <c r="A181" s="93">
        <v>45016</v>
      </c>
      <c r="B181" s="94" t="s">
        <v>2915</v>
      </c>
      <c r="C181" s="94" t="s">
        <v>16</v>
      </c>
      <c r="D181" s="94" t="s">
        <v>2019</v>
      </c>
      <c r="E181" s="94" t="s">
        <v>467</v>
      </c>
      <c r="F181" s="94" t="s">
        <v>468</v>
      </c>
      <c r="G181" s="94" t="s">
        <v>2901</v>
      </c>
      <c r="H181" s="94" t="s">
        <v>1944</v>
      </c>
      <c r="I181" s="103" t="s">
        <v>2854</v>
      </c>
      <c r="J181" s="94" t="s">
        <v>2894</v>
      </c>
      <c r="K181" s="96">
        <v>24538720.120000001</v>
      </c>
      <c r="L181" s="96">
        <v>-24538720.120000001</v>
      </c>
      <c r="M181" s="96">
        <v>-12269360.060000001</v>
      </c>
      <c r="N181" s="96">
        <v>-18519496.800000001</v>
      </c>
      <c r="O181" s="96">
        <v>-6250136.7400000002</v>
      </c>
      <c r="P181" s="96">
        <v>50.941016560239412</v>
      </c>
      <c r="Q181" s="94" t="s">
        <v>2889</v>
      </c>
    </row>
    <row r="182" spans="1:17" ht="19.5" hidden="1" customHeight="1" x14ac:dyDescent="0.25">
      <c r="A182" s="93">
        <v>45016</v>
      </c>
      <c r="B182" s="94" t="s">
        <v>2915</v>
      </c>
      <c r="C182" s="94" t="s">
        <v>16</v>
      </c>
      <c r="D182" s="94" t="s">
        <v>2019</v>
      </c>
      <c r="E182" s="94" t="s">
        <v>469</v>
      </c>
      <c r="F182" s="94" t="s">
        <v>470</v>
      </c>
      <c r="G182" s="94" t="s">
        <v>2811</v>
      </c>
      <c r="H182" s="94" t="s">
        <v>2898</v>
      </c>
      <c r="I182" s="103" t="s">
        <v>2790</v>
      </c>
      <c r="J182" s="94" t="s">
        <v>2791</v>
      </c>
      <c r="K182" s="96">
        <v>194969181.53999999</v>
      </c>
      <c r="L182" s="96">
        <v>110000000</v>
      </c>
      <c r="M182" s="96">
        <v>55000000</v>
      </c>
      <c r="N182" s="96">
        <v>78814602.649999976</v>
      </c>
      <c r="O182" s="96">
        <v>23814602.649999999</v>
      </c>
      <c r="P182" s="96">
        <v>43.299277545454544</v>
      </c>
      <c r="Q182" s="94" t="s">
        <v>2889</v>
      </c>
    </row>
    <row r="183" spans="1:17" ht="19.5" hidden="1" customHeight="1" x14ac:dyDescent="0.25">
      <c r="A183" s="93">
        <v>45016</v>
      </c>
      <c r="B183" s="94" t="s">
        <v>2915</v>
      </c>
      <c r="C183" s="94" t="s">
        <v>16</v>
      </c>
      <c r="D183" s="94" t="s">
        <v>2019</v>
      </c>
      <c r="E183" s="94" t="s">
        <v>469</v>
      </c>
      <c r="F183" s="94" t="s">
        <v>470</v>
      </c>
      <c r="G183" s="94" t="s">
        <v>2811</v>
      </c>
      <c r="H183" s="94" t="s">
        <v>2898</v>
      </c>
      <c r="I183" s="103" t="s">
        <v>2792</v>
      </c>
      <c r="J183" s="94" t="s">
        <v>2793</v>
      </c>
      <c r="K183" s="96">
        <v>324866.65999999997</v>
      </c>
      <c r="L183" s="96">
        <v>300000</v>
      </c>
      <c r="M183" s="96">
        <v>150000</v>
      </c>
      <c r="N183" s="96">
        <v>134250</v>
      </c>
      <c r="O183" s="96">
        <v>-15750</v>
      </c>
      <c r="P183" s="96">
        <v>-10.5</v>
      </c>
      <c r="Q183" s="94" t="s">
        <v>2890</v>
      </c>
    </row>
    <row r="184" spans="1:17" ht="19.5" hidden="1" customHeight="1" x14ac:dyDescent="0.25">
      <c r="A184" s="93">
        <v>45016</v>
      </c>
      <c r="B184" s="94" t="s">
        <v>2915</v>
      </c>
      <c r="C184" s="94" t="s">
        <v>16</v>
      </c>
      <c r="D184" s="94" t="s">
        <v>2019</v>
      </c>
      <c r="E184" s="94" t="s">
        <v>469</v>
      </c>
      <c r="F184" s="94" t="s">
        <v>470</v>
      </c>
      <c r="G184" s="94" t="s">
        <v>2811</v>
      </c>
      <c r="H184" s="94" t="s">
        <v>2898</v>
      </c>
      <c r="I184" s="103" t="s">
        <v>2794</v>
      </c>
      <c r="J184" s="94" t="s">
        <v>2795</v>
      </c>
      <c r="K184" s="96">
        <v>335543</v>
      </c>
      <c r="L184" s="96">
        <v>400000</v>
      </c>
      <c r="M184" s="96">
        <v>200000</v>
      </c>
      <c r="N184" s="96">
        <v>260636</v>
      </c>
      <c r="O184" s="96">
        <v>60636</v>
      </c>
      <c r="P184" s="96">
        <v>30.318000000000001</v>
      </c>
      <c r="Q184" s="94" t="s">
        <v>2889</v>
      </c>
    </row>
    <row r="185" spans="1:17" ht="19.5" hidden="1" customHeight="1" x14ac:dyDescent="0.25">
      <c r="A185" s="93">
        <v>45016</v>
      </c>
      <c r="B185" s="94" t="s">
        <v>2915</v>
      </c>
      <c r="C185" s="94" t="s">
        <v>16</v>
      </c>
      <c r="D185" s="94" t="s">
        <v>2019</v>
      </c>
      <c r="E185" s="94" t="s">
        <v>469</v>
      </c>
      <c r="F185" s="94" t="s">
        <v>470</v>
      </c>
      <c r="G185" s="94" t="s">
        <v>2811</v>
      </c>
      <c r="H185" s="94" t="s">
        <v>2898</v>
      </c>
      <c r="I185" s="103" t="s">
        <v>2865</v>
      </c>
      <c r="J185" s="94" t="s">
        <v>2796</v>
      </c>
      <c r="K185" s="96">
        <v>2420757.88</v>
      </c>
      <c r="L185" s="96">
        <v>1600000</v>
      </c>
      <c r="M185" s="96">
        <v>800000</v>
      </c>
      <c r="N185" s="96">
        <v>1438154.02</v>
      </c>
      <c r="O185" s="96">
        <v>638154.02</v>
      </c>
      <c r="P185" s="96">
        <v>79.769252499999993</v>
      </c>
      <c r="Q185" s="94" t="s">
        <v>2889</v>
      </c>
    </row>
    <row r="186" spans="1:17" ht="19.5" hidden="1" customHeight="1" x14ac:dyDescent="0.25">
      <c r="A186" s="93">
        <v>45016</v>
      </c>
      <c r="B186" s="94" t="s">
        <v>2915</v>
      </c>
      <c r="C186" s="94" t="s">
        <v>16</v>
      </c>
      <c r="D186" s="94" t="s">
        <v>2019</v>
      </c>
      <c r="E186" s="94" t="s">
        <v>469</v>
      </c>
      <c r="F186" s="94" t="s">
        <v>470</v>
      </c>
      <c r="G186" s="94" t="s">
        <v>2811</v>
      </c>
      <c r="H186" s="94" t="s">
        <v>2898</v>
      </c>
      <c r="I186" s="103" t="s">
        <v>2797</v>
      </c>
      <c r="J186" s="94" t="s">
        <v>2798</v>
      </c>
      <c r="K186" s="96">
        <v>23949474.48</v>
      </c>
      <c r="L186" s="96">
        <v>12000000</v>
      </c>
      <c r="M186" s="96">
        <v>6000000</v>
      </c>
      <c r="N186" s="96">
        <v>8105934.5999999996</v>
      </c>
      <c r="O186" s="96">
        <v>2105934.6</v>
      </c>
      <c r="P186" s="96">
        <v>35.098909999999997</v>
      </c>
      <c r="Q186" s="94" t="s">
        <v>2889</v>
      </c>
    </row>
    <row r="187" spans="1:17" ht="19.5" hidden="1" customHeight="1" x14ac:dyDescent="0.25">
      <c r="A187" s="93">
        <v>45016</v>
      </c>
      <c r="B187" s="94" t="s">
        <v>2915</v>
      </c>
      <c r="C187" s="94" t="s">
        <v>16</v>
      </c>
      <c r="D187" s="94" t="s">
        <v>2019</v>
      </c>
      <c r="E187" s="94" t="s">
        <v>469</v>
      </c>
      <c r="F187" s="94" t="s">
        <v>470</v>
      </c>
      <c r="G187" s="94" t="s">
        <v>2811</v>
      </c>
      <c r="H187" s="94" t="s">
        <v>2898</v>
      </c>
      <c r="I187" s="103" t="s">
        <v>2799</v>
      </c>
      <c r="J187" s="94" t="s">
        <v>2800</v>
      </c>
      <c r="K187" s="96">
        <v>18060989.059999999</v>
      </c>
      <c r="L187" s="96">
        <v>4000000</v>
      </c>
      <c r="M187" s="96">
        <v>2000000</v>
      </c>
      <c r="N187" s="96">
        <v>3260834.7299999995</v>
      </c>
      <c r="O187" s="96">
        <v>1260834.73</v>
      </c>
      <c r="P187" s="96">
        <v>63.041736499999999</v>
      </c>
      <c r="Q187" s="94" t="s">
        <v>2889</v>
      </c>
    </row>
    <row r="188" spans="1:17" ht="19.5" hidden="1" customHeight="1" x14ac:dyDescent="0.25">
      <c r="A188" s="93">
        <v>45016</v>
      </c>
      <c r="B188" s="94" t="s">
        <v>2915</v>
      </c>
      <c r="C188" s="94" t="s">
        <v>16</v>
      </c>
      <c r="D188" s="94" t="s">
        <v>2019</v>
      </c>
      <c r="E188" s="94" t="s">
        <v>469</v>
      </c>
      <c r="F188" s="94" t="s">
        <v>470</v>
      </c>
      <c r="G188" s="94" t="s">
        <v>2811</v>
      </c>
      <c r="H188" s="94" t="s">
        <v>2898</v>
      </c>
      <c r="I188" s="103" t="s">
        <v>2801</v>
      </c>
      <c r="J188" s="94" t="s">
        <v>2802</v>
      </c>
      <c r="K188" s="96">
        <v>2035408.24</v>
      </c>
      <c r="L188" s="96">
        <v>1900000</v>
      </c>
      <c r="M188" s="96">
        <v>950000</v>
      </c>
      <c r="N188" s="96">
        <v>801815.47</v>
      </c>
      <c r="O188" s="96">
        <v>-148184.53</v>
      </c>
      <c r="P188" s="96">
        <v>-15.598371578947367</v>
      </c>
      <c r="Q188" s="94" t="s">
        <v>2890</v>
      </c>
    </row>
    <row r="189" spans="1:17" ht="19.5" hidden="1" customHeight="1" x14ac:dyDescent="0.25">
      <c r="A189" s="93">
        <v>45016</v>
      </c>
      <c r="B189" s="94" t="s">
        <v>2915</v>
      </c>
      <c r="C189" s="94" t="s">
        <v>16</v>
      </c>
      <c r="D189" s="94" t="s">
        <v>2019</v>
      </c>
      <c r="E189" s="94" t="s">
        <v>469</v>
      </c>
      <c r="F189" s="94" t="s">
        <v>470</v>
      </c>
      <c r="G189" s="94" t="s">
        <v>2811</v>
      </c>
      <c r="H189" s="94" t="s">
        <v>2898</v>
      </c>
      <c r="I189" s="103" t="s">
        <v>2803</v>
      </c>
      <c r="J189" s="94" t="s">
        <v>2804</v>
      </c>
      <c r="K189" s="96">
        <v>110412649.16</v>
      </c>
      <c r="L189" s="96">
        <v>30000000</v>
      </c>
      <c r="M189" s="96">
        <v>15000000</v>
      </c>
      <c r="N189" s="96">
        <v>16408115.15</v>
      </c>
      <c r="O189" s="96">
        <v>1408115.15</v>
      </c>
      <c r="P189" s="96">
        <v>9.3874343333333332</v>
      </c>
      <c r="Q189" s="94" t="s">
        <v>2889</v>
      </c>
    </row>
    <row r="190" spans="1:17" ht="19.5" hidden="1" customHeight="1" x14ac:dyDescent="0.25">
      <c r="A190" s="93">
        <v>45016</v>
      </c>
      <c r="B190" s="94" t="s">
        <v>2915</v>
      </c>
      <c r="C190" s="94" t="s">
        <v>16</v>
      </c>
      <c r="D190" s="94" t="s">
        <v>2019</v>
      </c>
      <c r="E190" s="94" t="s">
        <v>469</v>
      </c>
      <c r="F190" s="94" t="s">
        <v>470</v>
      </c>
      <c r="G190" s="94" t="s">
        <v>2811</v>
      </c>
      <c r="H190" s="94" t="s">
        <v>2898</v>
      </c>
      <c r="I190" s="103" t="s">
        <v>2805</v>
      </c>
      <c r="J190" s="94" t="s">
        <v>2806</v>
      </c>
      <c r="K190" s="96">
        <v>76359047.620000005</v>
      </c>
      <c r="L190" s="96">
        <v>81000000</v>
      </c>
      <c r="M190" s="96">
        <v>40500000</v>
      </c>
      <c r="N190" s="96">
        <v>37328786.939999998</v>
      </c>
      <c r="O190" s="96">
        <v>-3171213.06</v>
      </c>
      <c r="P190" s="96">
        <v>-7.8301557037037037</v>
      </c>
      <c r="Q190" s="94" t="s">
        <v>2890</v>
      </c>
    </row>
    <row r="191" spans="1:17" ht="19.5" hidden="1" customHeight="1" x14ac:dyDescent="0.25">
      <c r="A191" s="93">
        <v>45016</v>
      </c>
      <c r="B191" s="94" t="s">
        <v>2915</v>
      </c>
      <c r="C191" s="94" t="s">
        <v>16</v>
      </c>
      <c r="D191" s="94" t="s">
        <v>2019</v>
      </c>
      <c r="E191" s="94" t="s">
        <v>469</v>
      </c>
      <c r="F191" s="94" t="s">
        <v>470</v>
      </c>
      <c r="G191" s="94" t="s">
        <v>2811</v>
      </c>
      <c r="H191" s="94" t="s">
        <v>2898</v>
      </c>
      <c r="I191" s="103" t="s">
        <v>2807</v>
      </c>
      <c r="J191" s="94" t="s">
        <v>2808</v>
      </c>
      <c r="K191" s="96">
        <v>36242864.880000003</v>
      </c>
      <c r="L191" s="96">
        <v>40000000</v>
      </c>
      <c r="M191" s="96">
        <v>20000000</v>
      </c>
      <c r="N191" s="96">
        <v>10532308.6</v>
      </c>
      <c r="O191" s="96">
        <v>-9467691.4000000004</v>
      </c>
      <c r="P191" s="96">
        <v>-47.338456999999998</v>
      </c>
      <c r="Q191" s="94" t="s">
        <v>2890</v>
      </c>
    </row>
    <row r="192" spans="1:17" ht="19.5" hidden="1" customHeight="1" x14ac:dyDescent="0.25">
      <c r="A192" s="93">
        <v>45016</v>
      </c>
      <c r="B192" s="94" t="s">
        <v>2915</v>
      </c>
      <c r="C192" s="94" t="s">
        <v>16</v>
      </c>
      <c r="D192" s="94" t="s">
        <v>2019</v>
      </c>
      <c r="E192" s="94" t="s">
        <v>469</v>
      </c>
      <c r="F192" s="94" t="s">
        <v>470</v>
      </c>
      <c r="G192" s="94" t="s">
        <v>2811</v>
      </c>
      <c r="H192" s="94" t="s">
        <v>2898</v>
      </c>
      <c r="I192" s="103" t="s">
        <v>2870</v>
      </c>
      <c r="J192" s="94" t="s">
        <v>2871</v>
      </c>
      <c r="K192" s="96">
        <v>0</v>
      </c>
      <c r="L192" s="97"/>
      <c r="M192" s="97"/>
      <c r="N192" s="96">
        <v>0</v>
      </c>
      <c r="O192" s="97"/>
      <c r="P192" s="97"/>
      <c r="Q192" s="94" t="s">
        <v>2895</v>
      </c>
    </row>
    <row r="193" spans="1:17" ht="19.5" hidden="1" customHeight="1" x14ac:dyDescent="0.25">
      <c r="A193" s="93">
        <v>45016</v>
      </c>
      <c r="B193" s="94" t="s">
        <v>2915</v>
      </c>
      <c r="C193" s="94" t="s">
        <v>16</v>
      </c>
      <c r="D193" s="94" t="s">
        <v>2019</v>
      </c>
      <c r="E193" s="94" t="s">
        <v>469</v>
      </c>
      <c r="F193" s="94" t="s">
        <v>470</v>
      </c>
      <c r="G193" s="94" t="s">
        <v>2811</v>
      </c>
      <c r="H193" s="94" t="s">
        <v>2898</v>
      </c>
      <c r="I193" s="103" t="s">
        <v>2809</v>
      </c>
      <c r="J193" s="94" t="s">
        <v>2810</v>
      </c>
      <c r="K193" s="96">
        <v>4455640</v>
      </c>
      <c r="L193" s="96">
        <v>9767000</v>
      </c>
      <c r="M193" s="96">
        <v>4883500</v>
      </c>
      <c r="N193" s="96">
        <v>9767000</v>
      </c>
      <c r="O193" s="96">
        <v>4883500</v>
      </c>
      <c r="P193" s="96">
        <v>100</v>
      </c>
      <c r="Q193" s="94" t="s">
        <v>2889</v>
      </c>
    </row>
    <row r="194" spans="1:17" ht="19.5" hidden="1" customHeight="1" x14ac:dyDescent="0.25">
      <c r="A194" s="93">
        <v>45016</v>
      </c>
      <c r="B194" s="94" t="s">
        <v>2915</v>
      </c>
      <c r="C194" s="94" t="s">
        <v>16</v>
      </c>
      <c r="D194" s="94" t="s">
        <v>2019</v>
      </c>
      <c r="E194" s="94" t="s">
        <v>469</v>
      </c>
      <c r="F194" s="94" t="s">
        <v>470</v>
      </c>
      <c r="G194" s="94" t="s">
        <v>2839</v>
      </c>
      <c r="H194" s="94" t="s">
        <v>2898</v>
      </c>
      <c r="I194" s="99" t="s">
        <v>2812</v>
      </c>
      <c r="J194" s="94" t="s">
        <v>2813</v>
      </c>
      <c r="K194" s="96">
        <v>48978153.920000002</v>
      </c>
      <c r="L194" s="96">
        <v>37497748.619999997</v>
      </c>
      <c r="M194" s="96">
        <v>18748874.309999999</v>
      </c>
      <c r="N194" s="96">
        <v>27688540.010000002</v>
      </c>
      <c r="O194" s="96">
        <v>8939665.6999999993</v>
      </c>
      <c r="P194" s="96">
        <v>47.681079686111566</v>
      </c>
      <c r="Q194" s="94" t="s">
        <v>2890</v>
      </c>
    </row>
    <row r="195" spans="1:17" ht="19.5" hidden="1" customHeight="1" x14ac:dyDescent="0.25">
      <c r="A195" s="93">
        <v>45016</v>
      </c>
      <c r="B195" s="94" t="s">
        <v>2915</v>
      </c>
      <c r="C195" s="94" t="s">
        <v>16</v>
      </c>
      <c r="D195" s="94" t="s">
        <v>2019</v>
      </c>
      <c r="E195" s="94" t="s">
        <v>469</v>
      </c>
      <c r="F195" s="94" t="s">
        <v>470</v>
      </c>
      <c r="G195" s="94" t="s">
        <v>2839</v>
      </c>
      <c r="H195" s="94" t="s">
        <v>2898</v>
      </c>
      <c r="I195" s="99" t="s">
        <v>2814</v>
      </c>
      <c r="J195" s="94" t="s">
        <v>2815</v>
      </c>
      <c r="K195" s="96">
        <v>11073674.140000001</v>
      </c>
      <c r="L195" s="96">
        <v>26137309.010000002</v>
      </c>
      <c r="M195" s="96">
        <v>13068654.505000001</v>
      </c>
      <c r="N195" s="96">
        <v>10477130.93</v>
      </c>
      <c r="O195" s="96">
        <v>-2591523.5750000002</v>
      </c>
      <c r="P195" s="96">
        <v>-19.830071825745307</v>
      </c>
      <c r="Q195" s="94" t="s">
        <v>2889</v>
      </c>
    </row>
    <row r="196" spans="1:17" ht="19.5" hidden="1" customHeight="1" x14ac:dyDescent="0.25">
      <c r="A196" s="93">
        <v>45016</v>
      </c>
      <c r="B196" s="94" t="s">
        <v>2915</v>
      </c>
      <c r="C196" s="94" t="s">
        <v>16</v>
      </c>
      <c r="D196" s="94" t="s">
        <v>2019</v>
      </c>
      <c r="E196" s="94" t="s">
        <v>469</v>
      </c>
      <c r="F196" s="94" t="s">
        <v>470</v>
      </c>
      <c r="G196" s="94" t="s">
        <v>2839</v>
      </c>
      <c r="H196" s="94" t="s">
        <v>2898</v>
      </c>
      <c r="I196" s="99" t="s">
        <v>2816</v>
      </c>
      <c r="J196" s="94" t="s">
        <v>2817</v>
      </c>
      <c r="K196" s="96">
        <v>419812.86</v>
      </c>
      <c r="L196" s="96">
        <v>1395761.57</v>
      </c>
      <c r="M196" s="96">
        <v>697880.78500000003</v>
      </c>
      <c r="N196" s="96">
        <v>589501.99</v>
      </c>
      <c r="O196" s="96">
        <v>-108378.795</v>
      </c>
      <c r="P196" s="96">
        <v>-15.529700391450096</v>
      </c>
      <c r="Q196" s="94" t="s">
        <v>2889</v>
      </c>
    </row>
    <row r="197" spans="1:17" ht="19.5" hidden="1" customHeight="1" x14ac:dyDescent="0.25">
      <c r="A197" s="93">
        <v>45016</v>
      </c>
      <c r="B197" s="94" t="s">
        <v>2915</v>
      </c>
      <c r="C197" s="94" t="s">
        <v>16</v>
      </c>
      <c r="D197" s="94" t="s">
        <v>2019</v>
      </c>
      <c r="E197" s="94" t="s">
        <v>469</v>
      </c>
      <c r="F197" s="94" t="s">
        <v>470</v>
      </c>
      <c r="G197" s="94" t="s">
        <v>2839</v>
      </c>
      <c r="H197" s="94" t="s">
        <v>2898</v>
      </c>
      <c r="I197" s="99" t="s">
        <v>2818</v>
      </c>
      <c r="J197" s="94" t="s">
        <v>2819</v>
      </c>
      <c r="K197" s="96">
        <v>31567431.809999999</v>
      </c>
      <c r="L197" s="96">
        <v>13603853</v>
      </c>
      <c r="M197" s="96">
        <v>6801926.5</v>
      </c>
      <c r="N197" s="96">
        <v>7356513.5</v>
      </c>
      <c r="O197" s="96">
        <v>554587</v>
      </c>
      <c r="P197" s="96">
        <v>8.1533812516204058</v>
      </c>
      <c r="Q197" s="94" t="s">
        <v>2890</v>
      </c>
    </row>
    <row r="198" spans="1:17" ht="19.5" hidden="1" customHeight="1" x14ac:dyDescent="0.25">
      <c r="A198" s="93">
        <v>45016</v>
      </c>
      <c r="B198" s="94" t="s">
        <v>2915</v>
      </c>
      <c r="C198" s="94" t="s">
        <v>16</v>
      </c>
      <c r="D198" s="94" t="s">
        <v>2019</v>
      </c>
      <c r="E198" s="94" t="s">
        <v>469</v>
      </c>
      <c r="F198" s="94" t="s">
        <v>470</v>
      </c>
      <c r="G198" s="94" t="s">
        <v>2839</v>
      </c>
      <c r="H198" s="94" t="s">
        <v>2898</v>
      </c>
      <c r="I198" s="99" t="s">
        <v>2820</v>
      </c>
      <c r="J198" s="94" t="s">
        <v>2821</v>
      </c>
      <c r="K198" s="96">
        <v>76550005.599999994</v>
      </c>
      <c r="L198" s="96">
        <v>81000000</v>
      </c>
      <c r="M198" s="96">
        <v>40500000</v>
      </c>
      <c r="N198" s="96">
        <v>37550271.880000003</v>
      </c>
      <c r="O198" s="96">
        <v>-2949728.12</v>
      </c>
      <c r="P198" s="96">
        <v>-7.2832793086419754</v>
      </c>
      <c r="Q198" s="94" t="s">
        <v>2889</v>
      </c>
    </row>
    <row r="199" spans="1:17" ht="19.5" hidden="1" customHeight="1" x14ac:dyDescent="0.25">
      <c r="A199" s="93">
        <v>45016</v>
      </c>
      <c r="B199" s="94" t="s">
        <v>2915</v>
      </c>
      <c r="C199" s="94" t="s">
        <v>16</v>
      </c>
      <c r="D199" s="94" t="s">
        <v>2019</v>
      </c>
      <c r="E199" s="94" t="s">
        <v>469</v>
      </c>
      <c r="F199" s="94" t="s">
        <v>470</v>
      </c>
      <c r="G199" s="94" t="s">
        <v>2839</v>
      </c>
      <c r="H199" s="94" t="s">
        <v>2898</v>
      </c>
      <c r="I199" s="99" t="s">
        <v>2822</v>
      </c>
      <c r="J199" s="94" t="s">
        <v>2846</v>
      </c>
      <c r="K199" s="96">
        <v>12139073.199999999</v>
      </c>
      <c r="L199" s="96">
        <v>13000000</v>
      </c>
      <c r="M199" s="96">
        <v>6500000</v>
      </c>
      <c r="N199" s="96">
        <v>7791698.8900000006</v>
      </c>
      <c r="O199" s="96">
        <v>1291698.8899999999</v>
      </c>
      <c r="P199" s="96">
        <v>19.872290615384617</v>
      </c>
      <c r="Q199" s="94" t="s">
        <v>2890</v>
      </c>
    </row>
    <row r="200" spans="1:17" ht="19.5" hidden="1" customHeight="1" x14ac:dyDescent="0.25">
      <c r="A200" s="93">
        <v>45016</v>
      </c>
      <c r="B200" s="94" t="s">
        <v>2915</v>
      </c>
      <c r="C200" s="94" t="s">
        <v>16</v>
      </c>
      <c r="D200" s="94" t="s">
        <v>2019</v>
      </c>
      <c r="E200" s="94" t="s">
        <v>469</v>
      </c>
      <c r="F200" s="94" t="s">
        <v>470</v>
      </c>
      <c r="G200" s="94" t="s">
        <v>2839</v>
      </c>
      <c r="H200" s="94" t="s">
        <v>2898</v>
      </c>
      <c r="I200" s="99" t="s">
        <v>2823</v>
      </c>
      <c r="J200" s="94" t="s">
        <v>2824</v>
      </c>
      <c r="K200" s="96">
        <v>38296244.299999997</v>
      </c>
      <c r="L200" s="96">
        <v>40000000</v>
      </c>
      <c r="M200" s="96">
        <v>20000000</v>
      </c>
      <c r="N200" s="96">
        <v>22501421.509999998</v>
      </c>
      <c r="O200" s="96">
        <v>2501421.5099999998</v>
      </c>
      <c r="P200" s="96">
        <v>12.507107550000001</v>
      </c>
      <c r="Q200" s="94" t="s">
        <v>2890</v>
      </c>
    </row>
    <row r="201" spans="1:17" ht="19.5" hidden="1" customHeight="1" x14ac:dyDescent="0.25">
      <c r="A201" s="93">
        <v>45016</v>
      </c>
      <c r="B201" s="94" t="s">
        <v>2915</v>
      </c>
      <c r="C201" s="94" t="s">
        <v>16</v>
      </c>
      <c r="D201" s="94" t="s">
        <v>2019</v>
      </c>
      <c r="E201" s="94" t="s">
        <v>469</v>
      </c>
      <c r="F201" s="94" t="s">
        <v>470</v>
      </c>
      <c r="G201" s="94" t="s">
        <v>2839</v>
      </c>
      <c r="H201" s="94" t="s">
        <v>2898</v>
      </c>
      <c r="I201" s="99" t="s">
        <v>2825</v>
      </c>
      <c r="J201" s="94" t="s">
        <v>2826</v>
      </c>
      <c r="K201" s="96">
        <v>22029094.809999999</v>
      </c>
      <c r="L201" s="96">
        <v>4000000</v>
      </c>
      <c r="M201" s="96">
        <v>2000000</v>
      </c>
      <c r="N201" s="96">
        <v>2140018.48</v>
      </c>
      <c r="O201" s="96">
        <v>140018.48000000001</v>
      </c>
      <c r="P201" s="96">
        <v>7.0009240000000004</v>
      </c>
      <c r="Q201" s="94" t="s">
        <v>2890</v>
      </c>
    </row>
    <row r="202" spans="1:17" ht="19.5" hidden="1" customHeight="1" x14ac:dyDescent="0.25">
      <c r="A202" s="93">
        <v>45016</v>
      </c>
      <c r="B202" s="94" t="s">
        <v>2915</v>
      </c>
      <c r="C202" s="94" t="s">
        <v>16</v>
      </c>
      <c r="D202" s="94" t="s">
        <v>2019</v>
      </c>
      <c r="E202" s="94" t="s">
        <v>469</v>
      </c>
      <c r="F202" s="94" t="s">
        <v>470</v>
      </c>
      <c r="G202" s="94" t="s">
        <v>2839</v>
      </c>
      <c r="H202" s="94" t="s">
        <v>2898</v>
      </c>
      <c r="I202" s="99" t="s">
        <v>2827</v>
      </c>
      <c r="J202" s="94" t="s">
        <v>2828</v>
      </c>
      <c r="K202" s="96">
        <v>17297611.440000001</v>
      </c>
      <c r="L202" s="96">
        <v>18000000</v>
      </c>
      <c r="M202" s="96">
        <v>9000000</v>
      </c>
      <c r="N202" s="96">
        <v>10254613.57</v>
      </c>
      <c r="O202" s="96">
        <v>1254613.57</v>
      </c>
      <c r="P202" s="96">
        <v>13.940150777777777</v>
      </c>
      <c r="Q202" s="94" t="s">
        <v>2890</v>
      </c>
    </row>
    <row r="203" spans="1:17" ht="19.5" hidden="1" customHeight="1" x14ac:dyDescent="0.25">
      <c r="A203" s="93">
        <v>45016</v>
      </c>
      <c r="B203" s="94" t="s">
        <v>2915</v>
      </c>
      <c r="C203" s="94" t="s">
        <v>16</v>
      </c>
      <c r="D203" s="94" t="s">
        <v>2019</v>
      </c>
      <c r="E203" s="94" t="s">
        <v>469</v>
      </c>
      <c r="F203" s="94" t="s">
        <v>470</v>
      </c>
      <c r="G203" s="94" t="s">
        <v>2839</v>
      </c>
      <c r="H203" s="94" t="s">
        <v>2898</v>
      </c>
      <c r="I203" s="99" t="s">
        <v>2829</v>
      </c>
      <c r="J203" s="94" t="s">
        <v>2830</v>
      </c>
      <c r="K203" s="96">
        <v>7659838.7800000003</v>
      </c>
      <c r="L203" s="96">
        <v>9500000</v>
      </c>
      <c r="M203" s="96">
        <v>4750000</v>
      </c>
      <c r="N203" s="96">
        <v>3874158.9</v>
      </c>
      <c r="O203" s="96">
        <v>-875841.1</v>
      </c>
      <c r="P203" s="96">
        <v>-18.438759999999998</v>
      </c>
      <c r="Q203" s="94" t="s">
        <v>2889</v>
      </c>
    </row>
    <row r="204" spans="1:17" ht="19.5" hidden="1" customHeight="1" x14ac:dyDescent="0.25">
      <c r="A204" s="93">
        <v>45016</v>
      </c>
      <c r="B204" s="94" t="s">
        <v>2915</v>
      </c>
      <c r="C204" s="94" t="s">
        <v>16</v>
      </c>
      <c r="D204" s="94" t="s">
        <v>2019</v>
      </c>
      <c r="E204" s="94" t="s">
        <v>469</v>
      </c>
      <c r="F204" s="94" t="s">
        <v>470</v>
      </c>
      <c r="G204" s="94" t="s">
        <v>2839</v>
      </c>
      <c r="H204" s="94" t="s">
        <v>2898</v>
      </c>
      <c r="I204" s="99" t="s">
        <v>2831</v>
      </c>
      <c r="J204" s="94" t="s">
        <v>2832</v>
      </c>
      <c r="K204" s="96">
        <v>9129605.4499999993</v>
      </c>
      <c r="L204" s="96">
        <v>8540324.1300000008</v>
      </c>
      <c r="M204" s="96">
        <v>4270162.0650000004</v>
      </c>
      <c r="N204" s="96">
        <v>4085089.87</v>
      </c>
      <c r="O204" s="96">
        <v>-185072.19500000001</v>
      </c>
      <c r="P204" s="96">
        <v>-4.3340789455493418</v>
      </c>
      <c r="Q204" s="94" t="s">
        <v>2889</v>
      </c>
    </row>
    <row r="205" spans="1:17" ht="19.5" hidden="1" customHeight="1" x14ac:dyDescent="0.25">
      <c r="A205" s="93">
        <v>45016</v>
      </c>
      <c r="B205" s="94" t="s">
        <v>2915</v>
      </c>
      <c r="C205" s="94" t="s">
        <v>16</v>
      </c>
      <c r="D205" s="94" t="s">
        <v>2019</v>
      </c>
      <c r="E205" s="94" t="s">
        <v>469</v>
      </c>
      <c r="F205" s="94" t="s">
        <v>470</v>
      </c>
      <c r="G205" s="94" t="s">
        <v>2839</v>
      </c>
      <c r="H205" s="94" t="s">
        <v>2898</v>
      </c>
      <c r="I205" s="99" t="s">
        <v>2833</v>
      </c>
      <c r="J205" s="94" t="s">
        <v>2834</v>
      </c>
      <c r="K205" s="96">
        <v>95290470.010000005</v>
      </c>
      <c r="L205" s="96">
        <v>20000000</v>
      </c>
      <c r="M205" s="96">
        <v>10000000</v>
      </c>
      <c r="N205" s="96">
        <v>47473986.030000009</v>
      </c>
      <c r="O205" s="96">
        <v>37473986.030000001</v>
      </c>
      <c r="P205" s="96">
        <v>374.73986029999998</v>
      </c>
      <c r="Q205" s="94" t="s">
        <v>2890</v>
      </c>
    </row>
    <row r="206" spans="1:17" ht="19.5" hidden="1" customHeight="1" x14ac:dyDescent="0.25">
      <c r="A206" s="93">
        <v>45016</v>
      </c>
      <c r="B206" s="94" t="s">
        <v>2915</v>
      </c>
      <c r="C206" s="94" t="s">
        <v>16</v>
      </c>
      <c r="D206" s="94" t="s">
        <v>2019</v>
      </c>
      <c r="E206" s="94" t="s">
        <v>469</v>
      </c>
      <c r="F206" s="94" t="s">
        <v>470</v>
      </c>
      <c r="G206" s="94" t="s">
        <v>2839</v>
      </c>
      <c r="H206" s="94" t="s">
        <v>2898</v>
      </c>
      <c r="I206" s="99" t="s">
        <v>2835</v>
      </c>
      <c r="J206" s="94" t="s">
        <v>2836</v>
      </c>
      <c r="K206" s="96">
        <v>111526.06</v>
      </c>
      <c r="L206" s="96">
        <v>150000</v>
      </c>
      <c r="M206" s="96">
        <v>75000</v>
      </c>
      <c r="N206" s="96">
        <v>122395</v>
      </c>
      <c r="O206" s="96">
        <v>47395</v>
      </c>
      <c r="P206" s="96">
        <v>63.193333333333335</v>
      </c>
      <c r="Q206" s="94" t="s">
        <v>2890</v>
      </c>
    </row>
    <row r="207" spans="1:17" ht="19.5" hidden="1" customHeight="1" x14ac:dyDescent="0.25">
      <c r="A207" s="93">
        <v>45016</v>
      </c>
      <c r="B207" s="94" t="s">
        <v>2915</v>
      </c>
      <c r="C207" s="94" t="s">
        <v>16</v>
      </c>
      <c r="D207" s="94" t="s">
        <v>2019</v>
      </c>
      <c r="E207" s="94" t="s">
        <v>469</v>
      </c>
      <c r="F207" s="94" t="s">
        <v>470</v>
      </c>
      <c r="G207" s="94" t="s">
        <v>2839</v>
      </c>
      <c r="H207" s="94" t="s">
        <v>2898</v>
      </c>
      <c r="I207" s="99" t="s">
        <v>2837</v>
      </c>
      <c r="J207" s="94" t="s">
        <v>2838</v>
      </c>
      <c r="K207" s="96">
        <v>23104520.02</v>
      </c>
      <c r="L207" s="96">
        <v>18000000</v>
      </c>
      <c r="M207" s="96">
        <v>9000000</v>
      </c>
      <c r="N207" s="96">
        <v>10216590.34</v>
      </c>
      <c r="O207" s="96">
        <v>1216590.3400000001</v>
      </c>
      <c r="P207" s="96">
        <v>13.517670444444445</v>
      </c>
      <c r="Q207" s="94" t="s">
        <v>2890</v>
      </c>
    </row>
    <row r="208" spans="1:17" ht="19.5" hidden="1" customHeight="1" x14ac:dyDescent="0.25">
      <c r="A208" s="93">
        <v>45016</v>
      </c>
      <c r="B208" s="94" t="s">
        <v>2915</v>
      </c>
      <c r="C208" s="94" t="s">
        <v>16</v>
      </c>
      <c r="D208" s="94" t="s">
        <v>2019</v>
      </c>
      <c r="E208" s="94" t="s">
        <v>469</v>
      </c>
      <c r="F208" s="94" t="s">
        <v>470</v>
      </c>
      <c r="G208" s="94" t="s">
        <v>2839</v>
      </c>
      <c r="H208" s="94" t="s">
        <v>2898</v>
      </c>
      <c r="I208" s="99" t="s">
        <v>2872</v>
      </c>
      <c r="J208" s="94" t="s">
        <v>2873</v>
      </c>
      <c r="K208" s="96">
        <v>0</v>
      </c>
      <c r="L208" s="97"/>
      <c r="M208" s="97"/>
      <c r="N208" s="96">
        <v>0</v>
      </c>
      <c r="O208" s="97"/>
      <c r="P208" s="97"/>
      <c r="Q208" s="94" t="s">
        <v>2895</v>
      </c>
    </row>
    <row r="209" spans="1:17" ht="19.5" hidden="1" customHeight="1" x14ac:dyDescent="0.25">
      <c r="A209" s="93">
        <v>45016</v>
      </c>
      <c r="B209" s="94" t="s">
        <v>2915</v>
      </c>
      <c r="C209" s="94" t="s">
        <v>16</v>
      </c>
      <c r="D209" s="94" t="s">
        <v>2019</v>
      </c>
      <c r="E209" s="94" t="s">
        <v>469</v>
      </c>
      <c r="F209" s="94" t="s">
        <v>470</v>
      </c>
      <c r="G209" s="94" t="s">
        <v>2891</v>
      </c>
      <c r="H209" s="94" t="s">
        <v>1944</v>
      </c>
      <c r="I209" s="98" t="s">
        <v>2852</v>
      </c>
      <c r="J209" s="94" t="s">
        <v>2892</v>
      </c>
      <c r="K209" s="96">
        <v>303044777.39999998</v>
      </c>
      <c r="L209" s="96">
        <v>303044777.39999998</v>
      </c>
      <c r="M209" s="96">
        <v>151522388.69999999</v>
      </c>
      <c r="N209" s="96">
        <v>264934690.27000007</v>
      </c>
      <c r="O209" s="96">
        <v>113412301.56999999</v>
      </c>
      <c r="P209" s="96">
        <v>74.848543864065945</v>
      </c>
      <c r="Q209" s="94" t="s">
        <v>2889</v>
      </c>
    </row>
    <row r="210" spans="1:17" ht="19.5" hidden="1" customHeight="1" x14ac:dyDescent="0.25">
      <c r="A210" s="93">
        <v>45016</v>
      </c>
      <c r="B210" s="94" t="s">
        <v>2915</v>
      </c>
      <c r="C210" s="94" t="s">
        <v>16</v>
      </c>
      <c r="D210" s="94" t="s">
        <v>2019</v>
      </c>
      <c r="E210" s="94" t="s">
        <v>469</v>
      </c>
      <c r="F210" s="94" t="s">
        <v>470</v>
      </c>
      <c r="G210" s="94" t="s">
        <v>2901</v>
      </c>
      <c r="H210" s="94" t="s">
        <v>1944</v>
      </c>
      <c r="I210" s="98" t="s">
        <v>2853</v>
      </c>
      <c r="J210" s="94" t="s">
        <v>2893</v>
      </c>
      <c r="K210" s="96">
        <v>283671076.36000001</v>
      </c>
      <c r="L210" s="96">
        <v>283671076.36000001</v>
      </c>
      <c r="M210" s="96">
        <v>141835538.18000001</v>
      </c>
      <c r="N210" s="96">
        <v>279290420.5</v>
      </c>
      <c r="O210" s="96">
        <v>137454882.31999999</v>
      </c>
      <c r="P210" s="96">
        <v>96.911453986630193</v>
      </c>
      <c r="Q210" s="94" t="s">
        <v>2889</v>
      </c>
    </row>
    <row r="211" spans="1:17" ht="19.5" hidden="1" customHeight="1" x14ac:dyDescent="0.25">
      <c r="A211" s="93">
        <v>45016</v>
      </c>
      <c r="B211" s="94" t="s">
        <v>2915</v>
      </c>
      <c r="C211" s="94" t="s">
        <v>16</v>
      </c>
      <c r="D211" s="94" t="s">
        <v>2019</v>
      </c>
      <c r="E211" s="94" t="s">
        <v>469</v>
      </c>
      <c r="F211" s="94" t="s">
        <v>470</v>
      </c>
      <c r="G211" s="94" t="s">
        <v>2901</v>
      </c>
      <c r="H211" s="94" t="s">
        <v>1944</v>
      </c>
      <c r="I211" s="98" t="s">
        <v>2854</v>
      </c>
      <c r="J211" s="94" t="s">
        <v>2894</v>
      </c>
      <c r="K211" s="96">
        <v>42805963.960000001</v>
      </c>
      <c r="L211" s="96">
        <v>-42805963.960000001</v>
      </c>
      <c r="M211" s="96">
        <v>-21402981.98</v>
      </c>
      <c r="N211" s="96">
        <v>-48981697.910000004</v>
      </c>
      <c r="O211" s="96">
        <v>-27578715.93</v>
      </c>
      <c r="P211" s="96">
        <v>128.85454912671005</v>
      </c>
      <c r="Q211" s="94" t="s">
        <v>2889</v>
      </c>
    </row>
    <row r="212" spans="1:17" ht="19.5" hidden="1" customHeight="1" x14ac:dyDescent="0.25">
      <c r="A212" s="93">
        <v>45016</v>
      </c>
      <c r="B212" s="94" t="s">
        <v>2915</v>
      </c>
      <c r="C212" s="94" t="s">
        <v>16</v>
      </c>
      <c r="D212" s="94" t="s">
        <v>2019</v>
      </c>
      <c r="E212" s="94" t="s">
        <v>471</v>
      </c>
      <c r="F212" s="94" t="s">
        <v>472</v>
      </c>
      <c r="G212" s="94" t="s">
        <v>2811</v>
      </c>
      <c r="H212" s="94" t="s">
        <v>2898</v>
      </c>
      <c r="I212" s="98" t="s">
        <v>2790</v>
      </c>
      <c r="J212" s="94" t="s">
        <v>2791</v>
      </c>
      <c r="K212" s="96">
        <v>45332336.130000003</v>
      </c>
      <c r="L212" s="96">
        <v>25653161.5</v>
      </c>
      <c r="M212" s="96">
        <v>12826580.75</v>
      </c>
      <c r="N212" s="96">
        <v>23065210.239999998</v>
      </c>
      <c r="O212" s="96">
        <v>10238629.49</v>
      </c>
      <c r="P212" s="96">
        <v>79.823529665144775</v>
      </c>
      <c r="Q212" s="94" t="s">
        <v>2889</v>
      </c>
    </row>
    <row r="213" spans="1:17" ht="19.5" hidden="1" customHeight="1" x14ac:dyDescent="0.25">
      <c r="A213" s="93">
        <v>45016</v>
      </c>
      <c r="B213" s="94" t="s">
        <v>2915</v>
      </c>
      <c r="C213" s="94" t="s">
        <v>16</v>
      </c>
      <c r="D213" s="94" t="s">
        <v>2019</v>
      </c>
      <c r="E213" s="94" t="s">
        <v>471</v>
      </c>
      <c r="F213" s="94" t="s">
        <v>472</v>
      </c>
      <c r="G213" s="94" t="s">
        <v>2811</v>
      </c>
      <c r="H213" s="94" t="s">
        <v>2898</v>
      </c>
      <c r="I213" s="98" t="s">
        <v>2792</v>
      </c>
      <c r="J213" s="94" t="s">
        <v>2793</v>
      </c>
      <c r="K213" s="96">
        <v>134133.32999999999</v>
      </c>
      <c r="L213" s="96">
        <v>150000</v>
      </c>
      <c r="M213" s="96">
        <v>75000</v>
      </c>
      <c r="N213" s="96">
        <v>74600</v>
      </c>
      <c r="O213" s="96">
        <v>-400</v>
      </c>
      <c r="P213" s="96">
        <v>-0.53333333333333333</v>
      </c>
      <c r="Q213" s="94" t="s">
        <v>2890</v>
      </c>
    </row>
    <row r="214" spans="1:17" ht="19.5" hidden="1" customHeight="1" x14ac:dyDescent="0.25">
      <c r="A214" s="93">
        <v>45016</v>
      </c>
      <c r="B214" s="94" t="s">
        <v>2915</v>
      </c>
      <c r="C214" s="94" t="s">
        <v>16</v>
      </c>
      <c r="D214" s="94" t="s">
        <v>2019</v>
      </c>
      <c r="E214" s="94" t="s">
        <v>471</v>
      </c>
      <c r="F214" s="94" t="s">
        <v>472</v>
      </c>
      <c r="G214" s="94" t="s">
        <v>2811</v>
      </c>
      <c r="H214" s="94" t="s">
        <v>2898</v>
      </c>
      <c r="I214" s="98" t="s">
        <v>2794</v>
      </c>
      <c r="J214" s="94" t="s">
        <v>2795</v>
      </c>
      <c r="K214" s="96">
        <v>72645.33</v>
      </c>
      <c r="L214" s="96">
        <v>50000</v>
      </c>
      <c r="M214" s="96">
        <v>25000</v>
      </c>
      <c r="N214" s="96">
        <v>17475</v>
      </c>
      <c r="O214" s="96">
        <v>-7525</v>
      </c>
      <c r="P214" s="96">
        <v>-30.1</v>
      </c>
      <c r="Q214" s="94" t="s">
        <v>2890</v>
      </c>
    </row>
    <row r="215" spans="1:17" ht="19.5" hidden="1" customHeight="1" x14ac:dyDescent="0.25">
      <c r="A215" s="93">
        <v>45016</v>
      </c>
      <c r="B215" s="94" t="s">
        <v>2915</v>
      </c>
      <c r="C215" s="94" t="s">
        <v>16</v>
      </c>
      <c r="D215" s="94" t="s">
        <v>2019</v>
      </c>
      <c r="E215" s="94" t="s">
        <v>471</v>
      </c>
      <c r="F215" s="94" t="s">
        <v>472</v>
      </c>
      <c r="G215" s="94" t="s">
        <v>2811</v>
      </c>
      <c r="H215" s="94" t="s">
        <v>2898</v>
      </c>
      <c r="I215" s="98" t="s">
        <v>2865</v>
      </c>
      <c r="J215" s="94" t="s">
        <v>2796</v>
      </c>
      <c r="K215" s="96">
        <v>557401.89</v>
      </c>
      <c r="L215" s="96">
        <v>800000</v>
      </c>
      <c r="M215" s="96">
        <v>400000</v>
      </c>
      <c r="N215" s="96">
        <v>354914.5</v>
      </c>
      <c r="O215" s="96">
        <v>-45085.5</v>
      </c>
      <c r="P215" s="96">
        <v>-11.271375000000001</v>
      </c>
      <c r="Q215" s="94" t="s">
        <v>2890</v>
      </c>
    </row>
    <row r="216" spans="1:17" ht="19.5" hidden="1" customHeight="1" x14ac:dyDescent="0.25">
      <c r="A216" s="93">
        <v>45016</v>
      </c>
      <c r="B216" s="94" t="s">
        <v>2915</v>
      </c>
      <c r="C216" s="94" t="s">
        <v>16</v>
      </c>
      <c r="D216" s="94" t="s">
        <v>2019</v>
      </c>
      <c r="E216" s="94" t="s">
        <v>471</v>
      </c>
      <c r="F216" s="94" t="s">
        <v>472</v>
      </c>
      <c r="G216" s="94" t="s">
        <v>2811</v>
      </c>
      <c r="H216" s="94" t="s">
        <v>2898</v>
      </c>
      <c r="I216" s="98" t="s">
        <v>2797</v>
      </c>
      <c r="J216" s="94" t="s">
        <v>2798</v>
      </c>
      <c r="K216" s="96">
        <v>7443935.2800000003</v>
      </c>
      <c r="L216" s="96">
        <v>8000000</v>
      </c>
      <c r="M216" s="96">
        <v>4000000</v>
      </c>
      <c r="N216" s="96">
        <v>3528586.6100000003</v>
      </c>
      <c r="O216" s="96">
        <v>-471413.39</v>
      </c>
      <c r="P216" s="96">
        <v>-11.785334750000001</v>
      </c>
      <c r="Q216" s="94" t="s">
        <v>2890</v>
      </c>
    </row>
    <row r="217" spans="1:17" ht="19.5" hidden="1" customHeight="1" x14ac:dyDescent="0.25">
      <c r="A217" s="93">
        <v>45016</v>
      </c>
      <c r="B217" s="94" t="s">
        <v>2915</v>
      </c>
      <c r="C217" s="94" t="s">
        <v>16</v>
      </c>
      <c r="D217" s="94" t="s">
        <v>2019</v>
      </c>
      <c r="E217" s="94" t="s">
        <v>471</v>
      </c>
      <c r="F217" s="94" t="s">
        <v>472</v>
      </c>
      <c r="G217" s="94" t="s">
        <v>2811</v>
      </c>
      <c r="H217" s="94" t="s">
        <v>2898</v>
      </c>
      <c r="I217" s="98" t="s">
        <v>2799</v>
      </c>
      <c r="J217" s="94" t="s">
        <v>2800</v>
      </c>
      <c r="K217" s="96">
        <v>4001201</v>
      </c>
      <c r="L217" s="96">
        <v>7650000</v>
      </c>
      <c r="M217" s="96">
        <v>3825000</v>
      </c>
      <c r="N217" s="96">
        <v>714347.36999999988</v>
      </c>
      <c r="O217" s="96">
        <v>-3110652.63</v>
      </c>
      <c r="P217" s="96">
        <v>-81.324251764705878</v>
      </c>
      <c r="Q217" s="94" t="s">
        <v>2890</v>
      </c>
    </row>
    <row r="218" spans="1:17" ht="19.5" hidden="1" customHeight="1" x14ac:dyDescent="0.25">
      <c r="A218" s="93">
        <v>45016</v>
      </c>
      <c r="B218" s="94" t="s">
        <v>2915</v>
      </c>
      <c r="C218" s="94" t="s">
        <v>16</v>
      </c>
      <c r="D218" s="94" t="s">
        <v>2019</v>
      </c>
      <c r="E218" s="94" t="s">
        <v>471</v>
      </c>
      <c r="F218" s="94" t="s">
        <v>472</v>
      </c>
      <c r="G218" s="94" t="s">
        <v>2811</v>
      </c>
      <c r="H218" s="94" t="s">
        <v>2898</v>
      </c>
      <c r="I218" s="98" t="s">
        <v>2801</v>
      </c>
      <c r="J218" s="94" t="s">
        <v>2802</v>
      </c>
      <c r="K218" s="96">
        <v>354364.69</v>
      </c>
      <c r="L218" s="96">
        <v>500000</v>
      </c>
      <c r="M218" s="96">
        <v>250000</v>
      </c>
      <c r="N218" s="96">
        <v>191238</v>
      </c>
      <c r="O218" s="96">
        <v>-58762</v>
      </c>
      <c r="P218" s="96">
        <v>-23.504799999999999</v>
      </c>
      <c r="Q218" s="94" t="s">
        <v>2890</v>
      </c>
    </row>
    <row r="219" spans="1:17" ht="19.5" hidden="1" customHeight="1" x14ac:dyDescent="0.25">
      <c r="A219" s="93">
        <v>45016</v>
      </c>
      <c r="B219" s="94" t="s">
        <v>2915</v>
      </c>
      <c r="C219" s="94" t="s">
        <v>16</v>
      </c>
      <c r="D219" s="94" t="s">
        <v>2019</v>
      </c>
      <c r="E219" s="94" t="s">
        <v>471</v>
      </c>
      <c r="F219" s="94" t="s">
        <v>472</v>
      </c>
      <c r="G219" s="94" t="s">
        <v>2811</v>
      </c>
      <c r="H219" s="94" t="s">
        <v>2898</v>
      </c>
      <c r="I219" s="98" t="s">
        <v>2803</v>
      </c>
      <c r="J219" s="94" t="s">
        <v>2804</v>
      </c>
      <c r="K219" s="96">
        <v>10296008</v>
      </c>
      <c r="L219" s="96">
        <v>5900000</v>
      </c>
      <c r="M219" s="96">
        <v>2950000</v>
      </c>
      <c r="N219" s="96">
        <v>2380645.69</v>
      </c>
      <c r="O219" s="96">
        <v>-569354.31000000006</v>
      </c>
      <c r="P219" s="96">
        <v>-19.300146101694914</v>
      </c>
      <c r="Q219" s="94" t="s">
        <v>2890</v>
      </c>
    </row>
    <row r="220" spans="1:17" ht="19.5" hidden="1" customHeight="1" x14ac:dyDescent="0.25">
      <c r="A220" s="93">
        <v>45016</v>
      </c>
      <c r="B220" s="94" t="s">
        <v>2915</v>
      </c>
      <c r="C220" s="94" t="s">
        <v>16</v>
      </c>
      <c r="D220" s="94" t="s">
        <v>2019</v>
      </c>
      <c r="E220" s="94" t="s">
        <v>471</v>
      </c>
      <c r="F220" s="94" t="s">
        <v>472</v>
      </c>
      <c r="G220" s="94" t="s">
        <v>2811</v>
      </c>
      <c r="H220" s="94" t="s">
        <v>2898</v>
      </c>
      <c r="I220" s="98" t="s">
        <v>2805</v>
      </c>
      <c r="J220" s="94" t="s">
        <v>2806</v>
      </c>
      <c r="K220" s="96">
        <v>37221874.210000001</v>
      </c>
      <c r="L220" s="96">
        <v>28823800</v>
      </c>
      <c r="M220" s="96">
        <v>14411900</v>
      </c>
      <c r="N220" s="96">
        <v>18030585.649999999</v>
      </c>
      <c r="O220" s="96">
        <v>3618685.65</v>
      </c>
      <c r="P220" s="96">
        <v>25.109011650094715</v>
      </c>
      <c r="Q220" s="94" t="s">
        <v>2889</v>
      </c>
    </row>
    <row r="221" spans="1:17" ht="19.5" hidden="1" customHeight="1" x14ac:dyDescent="0.25">
      <c r="A221" s="93">
        <v>45016</v>
      </c>
      <c r="B221" s="94" t="s">
        <v>2915</v>
      </c>
      <c r="C221" s="94" t="s">
        <v>16</v>
      </c>
      <c r="D221" s="94" t="s">
        <v>2019</v>
      </c>
      <c r="E221" s="94" t="s">
        <v>471</v>
      </c>
      <c r="F221" s="94" t="s">
        <v>472</v>
      </c>
      <c r="G221" s="94" t="s">
        <v>2811</v>
      </c>
      <c r="H221" s="94" t="s">
        <v>2898</v>
      </c>
      <c r="I221" s="98" t="s">
        <v>2807</v>
      </c>
      <c r="J221" s="94" t="s">
        <v>2808</v>
      </c>
      <c r="K221" s="96">
        <v>14012497.68</v>
      </c>
      <c r="L221" s="96">
        <v>8435000</v>
      </c>
      <c r="M221" s="96">
        <v>4217500</v>
      </c>
      <c r="N221" s="96">
        <v>5091849.1100000003</v>
      </c>
      <c r="O221" s="96">
        <v>874349.11</v>
      </c>
      <c r="P221" s="96">
        <v>20.731454890337879</v>
      </c>
      <c r="Q221" s="94" t="s">
        <v>2889</v>
      </c>
    </row>
    <row r="222" spans="1:17" ht="19.5" hidden="1" customHeight="1" x14ac:dyDescent="0.25">
      <c r="A222" s="93">
        <v>45016</v>
      </c>
      <c r="B222" s="94" t="s">
        <v>2915</v>
      </c>
      <c r="C222" s="94" t="s">
        <v>16</v>
      </c>
      <c r="D222" s="94" t="s">
        <v>2019</v>
      </c>
      <c r="E222" s="94" t="s">
        <v>471</v>
      </c>
      <c r="F222" s="94" t="s">
        <v>472</v>
      </c>
      <c r="G222" s="94" t="s">
        <v>2811</v>
      </c>
      <c r="H222" s="94" t="s">
        <v>2898</v>
      </c>
      <c r="I222" s="98" t="s">
        <v>2870</v>
      </c>
      <c r="J222" s="94" t="s">
        <v>2871</v>
      </c>
      <c r="K222" s="96">
        <v>0</v>
      </c>
      <c r="L222" s="97"/>
      <c r="M222" s="97"/>
      <c r="N222" s="96">
        <v>0</v>
      </c>
      <c r="O222" s="97"/>
      <c r="P222" s="97"/>
      <c r="Q222" s="94" t="s">
        <v>2895</v>
      </c>
    </row>
    <row r="223" spans="1:17" ht="19.5" hidden="1" customHeight="1" x14ac:dyDescent="0.25">
      <c r="A223" s="93">
        <v>45016</v>
      </c>
      <c r="B223" s="94" t="s">
        <v>2915</v>
      </c>
      <c r="C223" s="94" t="s">
        <v>16</v>
      </c>
      <c r="D223" s="94" t="s">
        <v>2019</v>
      </c>
      <c r="E223" s="94" t="s">
        <v>471</v>
      </c>
      <c r="F223" s="94" t="s">
        <v>472</v>
      </c>
      <c r="G223" s="94" t="s">
        <v>2811</v>
      </c>
      <c r="H223" s="94" t="s">
        <v>2898</v>
      </c>
      <c r="I223" s="98" t="s">
        <v>2809</v>
      </c>
      <c r="J223" s="94" t="s">
        <v>2810</v>
      </c>
      <c r="K223" s="96">
        <v>1387551.57</v>
      </c>
      <c r="L223" s="96">
        <v>885900</v>
      </c>
      <c r="M223" s="96">
        <v>442950</v>
      </c>
      <c r="N223" s="96">
        <v>885900</v>
      </c>
      <c r="O223" s="96">
        <v>442950</v>
      </c>
      <c r="P223" s="96">
        <v>100</v>
      </c>
      <c r="Q223" s="94" t="s">
        <v>2889</v>
      </c>
    </row>
    <row r="224" spans="1:17" ht="19.5" hidden="1" customHeight="1" x14ac:dyDescent="0.25">
      <c r="A224" s="93">
        <v>45016</v>
      </c>
      <c r="B224" s="94" t="s">
        <v>2915</v>
      </c>
      <c r="C224" s="94" t="s">
        <v>16</v>
      </c>
      <c r="D224" s="94" t="s">
        <v>2019</v>
      </c>
      <c r="E224" s="94" t="s">
        <v>471</v>
      </c>
      <c r="F224" s="94" t="s">
        <v>472</v>
      </c>
      <c r="G224" s="94" t="s">
        <v>2839</v>
      </c>
      <c r="H224" s="94" t="s">
        <v>2898</v>
      </c>
      <c r="I224" s="100" t="s">
        <v>2812</v>
      </c>
      <c r="J224" s="94" t="s">
        <v>2813</v>
      </c>
      <c r="K224" s="96">
        <v>10458589.9</v>
      </c>
      <c r="L224" s="96">
        <v>10390093.449999999</v>
      </c>
      <c r="M224" s="96">
        <v>5195046.7249999996</v>
      </c>
      <c r="N224" s="96">
        <v>4346965.8600000003</v>
      </c>
      <c r="O224" s="96">
        <v>-848080.86499999999</v>
      </c>
      <c r="P224" s="96">
        <v>-16.324797636925968</v>
      </c>
      <c r="Q224" s="94" t="s">
        <v>2889</v>
      </c>
    </row>
    <row r="225" spans="1:17" ht="19.5" hidden="1" customHeight="1" x14ac:dyDescent="0.25">
      <c r="A225" s="93">
        <v>45016</v>
      </c>
      <c r="B225" s="94" t="s">
        <v>2915</v>
      </c>
      <c r="C225" s="94" t="s">
        <v>16</v>
      </c>
      <c r="D225" s="94" t="s">
        <v>2019</v>
      </c>
      <c r="E225" s="94" t="s">
        <v>471</v>
      </c>
      <c r="F225" s="94" t="s">
        <v>472</v>
      </c>
      <c r="G225" s="94" t="s">
        <v>2839</v>
      </c>
      <c r="H225" s="94" t="s">
        <v>2898</v>
      </c>
      <c r="I225" s="100" t="s">
        <v>2814</v>
      </c>
      <c r="J225" s="94" t="s">
        <v>2815</v>
      </c>
      <c r="K225" s="96">
        <v>3408120.09</v>
      </c>
      <c r="L225" s="96">
        <v>3487297.35</v>
      </c>
      <c r="M225" s="96">
        <v>1743648.675</v>
      </c>
      <c r="N225" s="96">
        <v>1282193.8999999999</v>
      </c>
      <c r="O225" s="96">
        <v>-461454.77500000002</v>
      </c>
      <c r="P225" s="96">
        <v>-26.464894081945722</v>
      </c>
      <c r="Q225" s="94" t="s">
        <v>2889</v>
      </c>
    </row>
    <row r="226" spans="1:17" ht="19.5" hidden="1" customHeight="1" x14ac:dyDescent="0.25">
      <c r="A226" s="93">
        <v>45016</v>
      </c>
      <c r="B226" s="94" t="s">
        <v>2915</v>
      </c>
      <c r="C226" s="94" t="s">
        <v>16</v>
      </c>
      <c r="D226" s="94" t="s">
        <v>2019</v>
      </c>
      <c r="E226" s="94" t="s">
        <v>471</v>
      </c>
      <c r="F226" s="94" t="s">
        <v>472</v>
      </c>
      <c r="G226" s="94" t="s">
        <v>2839</v>
      </c>
      <c r="H226" s="94" t="s">
        <v>2898</v>
      </c>
      <c r="I226" s="100" t="s">
        <v>2816</v>
      </c>
      <c r="J226" s="94" t="s">
        <v>2817</v>
      </c>
      <c r="K226" s="96">
        <v>268881.2</v>
      </c>
      <c r="L226" s="96">
        <v>573693.30000000005</v>
      </c>
      <c r="M226" s="96">
        <v>286846.65000000002</v>
      </c>
      <c r="N226" s="96">
        <v>118376.97</v>
      </c>
      <c r="O226" s="96">
        <v>-168469.68</v>
      </c>
      <c r="P226" s="96">
        <v>-58.73161844490776</v>
      </c>
      <c r="Q226" s="94" t="s">
        <v>2889</v>
      </c>
    </row>
    <row r="227" spans="1:17" ht="19.5" hidden="1" customHeight="1" x14ac:dyDescent="0.25">
      <c r="A227" s="93">
        <v>45016</v>
      </c>
      <c r="B227" s="94" t="s">
        <v>2915</v>
      </c>
      <c r="C227" s="94" t="s">
        <v>16</v>
      </c>
      <c r="D227" s="94" t="s">
        <v>2019</v>
      </c>
      <c r="E227" s="94" t="s">
        <v>471</v>
      </c>
      <c r="F227" s="94" t="s">
        <v>472</v>
      </c>
      <c r="G227" s="94" t="s">
        <v>2839</v>
      </c>
      <c r="H227" s="94" t="s">
        <v>2898</v>
      </c>
      <c r="I227" s="100" t="s">
        <v>2818</v>
      </c>
      <c r="J227" s="94" t="s">
        <v>2819</v>
      </c>
      <c r="K227" s="96">
        <v>5584027.6399999997</v>
      </c>
      <c r="L227" s="96">
        <v>4531540</v>
      </c>
      <c r="M227" s="96">
        <v>2265770</v>
      </c>
      <c r="N227" s="96">
        <v>1804931.17</v>
      </c>
      <c r="O227" s="96">
        <v>-460838.83</v>
      </c>
      <c r="P227" s="96">
        <v>-20.339170789621189</v>
      </c>
      <c r="Q227" s="94" t="s">
        <v>2889</v>
      </c>
    </row>
    <row r="228" spans="1:17" ht="19.5" hidden="1" customHeight="1" x14ac:dyDescent="0.25">
      <c r="A228" s="93">
        <v>45016</v>
      </c>
      <c r="B228" s="94" t="s">
        <v>2915</v>
      </c>
      <c r="C228" s="94" t="s">
        <v>16</v>
      </c>
      <c r="D228" s="94" t="s">
        <v>2019</v>
      </c>
      <c r="E228" s="94" t="s">
        <v>471</v>
      </c>
      <c r="F228" s="94" t="s">
        <v>472</v>
      </c>
      <c r="G228" s="94" t="s">
        <v>2839</v>
      </c>
      <c r="H228" s="94" t="s">
        <v>2898</v>
      </c>
      <c r="I228" s="100" t="s">
        <v>2820</v>
      </c>
      <c r="J228" s="94" t="s">
        <v>2821</v>
      </c>
      <c r="K228" s="96">
        <v>37256024.640000001</v>
      </c>
      <c r="L228" s="96">
        <v>28823800</v>
      </c>
      <c r="M228" s="96">
        <v>14411900</v>
      </c>
      <c r="N228" s="96">
        <v>18172820.27</v>
      </c>
      <c r="O228" s="96">
        <v>3760920.27</v>
      </c>
      <c r="P228" s="96">
        <v>26.095936483045261</v>
      </c>
      <c r="Q228" s="94" t="s">
        <v>2890</v>
      </c>
    </row>
    <row r="229" spans="1:17" ht="19.5" hidden="1" customHeight="1" x14ac:dyDescent="0.25">
      <c r="A229" s="93">
        <v>45016</v>
      </c>
      <c r="B229" s="94" t="s">
        <v>2915</v>
      </c>
      <c r="C229" s="94" t="s">
        <v>16</v>
      </c>
      <c r="D229" s="94" t="s">
        <v>2019</v>
      </c>
      <c r="E229" s="94" t="s">
        <v>471</v>
      </c>
      <c r="F229" s="94" t="s">
        <v>472</v>
      </c>
      <c r="G229" s="94" t="s">
        <v>2839</v>
      </c>
      <c r="H229" s="94" t="s">
        <v>2898</v>
      </c>
      <c r="I229" s="100" t="s">
        <v>2822</v>
      </c>
      <c r="J229" s="94" t="s">
        <v>2846</v>
      </c>
      <c r="K229" s="96">
        <v>6460164</v>
      </c>
      <c r="L229" s="96">
        <v>6600000</v>
      </c>
      <c r="M229" s="96">
        <v>3300000</v>
      </c>
      <c r="N229" s="96">
        <v>3756218.59</v>
      </c>
      <c r="O229" s="96">
        <v>456218.59</v>
      </c>
      <c r="P229" s="96">
        <v>13.824805757575756</v>
      </c>
      <c r="Q229" s="94" t="s">
        <v>2890</v>
      </c>
    </row>
    <row r="230" spans="1:17" ht="19.5" hidden="1" customHeight="1" x14ac:dyDescent="0.25">
      <c r="A230" s="93">
        <v>45016</v>
      </c>
      <c r="B230" s="94" t="s">
        <v>2915</v>
      </c>
      <c r="C230" s="94" t="s">
        <v>16</v>
      </c>
      <c r="D230" s="94" t="s">
        <v>2019</v>
      </c>
      <c r="E230" s="94" t="s">
        <v>471</v>
      </c>
      <c r="F230" s="94" t="s">
        <v>472</v>
      </c>
      <c r="G230" s="94" t="s">
        <v>2839</v>
      </c>
      <c r="H230" s="94" t="s">
        <v>2898</v>
      </c>
      <c r="I230" s="100" t="s">
        <v>2823</v>
      </c>
      <c r="J230" s="94" t="s">
        <v>2824</v>
      </c>
      <c r="K230" s="96">
        <v>14297784</v>
      </c>
      <c r="L230" s="96">
        <v>12155000</v>
      </c>
      <c r="M230" s="96">
        <v>6077500</v>
      </c>
      <c r="N230" s="96">
        <v>6158626.1299999999</v>
      </c>
      <c r="O230" s="96">
        <v>81126.13</v>
      </c>
      <c r="P230" s="96">
        <v>1.3348602221308106</v>
      </c>
      <c r="Q230" s="94" t="s">
        <v>2890</v>
      </c>
    </row>
    <row r="231" spans="1:17" ht="19.5" hidden="1" customHeight="1" x14ac:dyDescent="0.25">
      <c r="A231" s="93">
        <v>45016</v>
      </c>
      <c r="B231" s="94" t="s">
        <v>2915</v>
      </c>
      <c r="C231" s="94" t="s">
        <v>16</v>
      </c>
      <c r="D231" s="94" t="s">
        <v>2019</v>
      </c>
      <c r="E231" s="94" t="s">
        <v>471</v>
      </c>
      <c r="F231" s="94" t="s">
        <v>472</v>
      </c>
      <c r="G231" s="94" t="s">
        <v>2839</v>
      </c>
      <c r="H231" s="94" t="s">
        <v>2898</v>
      </c>
      <c r="I231" s="100" t="s">
        <v>2825</v>
      </c>
      <c r="J231" s="94" t="s">
        <v>2826</v>
      </c>
      <c r="K231" s="96">
        <v>5077891.8</v>
      </c>
      <c r="L231" s="96">
        <v>2495800</v>
      </c>
      <c r="M231" s="96">
        <v>1247900</v>
      </c>
      <c r="N231" s="96">
        <v>1603609.1800000002</v>
      </c>
      <c r="O231" s="96">
        <v>355709.18</v>
      </c>
      <c r="P231" s="96">
        <v>28.504622165237599</v>
      </c>
      <c r="Q231" s="94" t="s">
        <v>2890</v>
      </c>
    </row>
    <row r="232" spans="1:17" ht="19.5" hidden="1" customHeight="1" x14ac:dyDescent="0.25">
      <c r="A232" s="93">
        <v>45016</v>
      </c>
      <c r="B232" s="94" t="s">
        <v>2915</v>
      </c>
      <c r="C232" s="94" t="s">
        <v>16</v>
      </c>
      <c r="D232" s="94" t="s">
        <v>2019</v>
      </c>
      <c r="E232" s="94" t="s">
        <v>471</v>
      </c>
      <c r="F232" s="94" t="s">
        <v>472</v>
      </c>
      <c r="G232" s="94" t="s">
        <v>2839</v>
      </c>
      <c r="H232" s="94" t="s">
        <v>2898</v>
      </c>
      <c r="I232" s="100" t="s">
        <v>2827</v>
      </c>
      <c r="J232" s="94" t="s">
        <v>2828</v>
      </c>
      <c r="K232" s="96">
        <v>5212081.4400000004</v>
      </c>
      <c r="L232" s="96">
        <v>2435800</v>
      </c>
      <c r="M232" s="96">
        <v>1217900</v>
      </c>
      <c r="N232" s="96">
        <v>3113192.8100000005</v>
      </c>
      <c r="O232" s="96">
        <v>1895292.81</v>
      </c>
      <c r="P232" s="96">
        <v>155.61973971590442</v>
      </c>
      <c r="Q232" s="94" t="s">
        <v>2890</v>
      </c>
    </row>
    <row r="233" spans="1:17" ht="19.5" hidden="1" customHeight="1" x14ac:dyDescent="0.25">
      <c r="A233" s="93">
        <v>45016</v>
      </c>
      <c r="B233" s="94" t="s">
        <v>2915</v>
      </c>
      <c r="C233" s="94" t="s">
        <v>16</v>
      </c>
      <c r="D233" s="94" t="s">
        <v>2019</v>
      </c>
      <c r="E233" s="94" t="s">
        <v>471</v>
      </c>
      <c r="F233" s="94" t="s">
        <v>472</v>
      </c>
      <c r="G233" s="94" t="s">
        <v>2839</v>
      </c>
      <c r="H233" s="94" t="s">
        <v>2898</v>
      </c>
      <c r="I233" s="100" t="s">
        <v>2829</v>
      </c>
      <c r="J233" s="94" t="s">
        <v>2830</v>
      </c>
      <c r="K233" s="96">
        <v>1688641.88</v>
      </c>
      <c r="L233" s="96">
        <v>2431803</v>
      </c>
      <c r="M233" s="96">
        <v>1215901.5</v>
      </c>
      <c r="N233" s="96">
        <v>1561939.7999999998</v>
      </c>
      <c r="O233" s="96">
        <v>346038.3</v>
      </c>
      <c r="P233" s="96">
        <v>28.459402344680058</v>
      </c>
      <c r="Q233" s="94" t="s">
        <v>2890</v>
      </c>
    </row>
    <row r="234" spans="1:17" ht="19.5" hidden="1" customHeight="1" x14ac:dyDescent="0.25">
      <c r="A234" s="93">
        <v>45016</v>
      </c>
      <c r="B234" s="94" t="s">
        <v>2915</v>
      </c>
      <c r="C234" s="94" t="s">
        <v>16</v>
      </c>
      <c r="D234" s="94" t="s">
        <v>2019</v>
      </c>
      <c r="E234" s="94" t="s">
        <v>471</v>
      </c>
      <c r="F234" s="94" t="s">
        <v>472</v>
      </c>
      <c r="G234" s="94" t="s">
        <v>2839</v>
      </c>
      <c r="H234" s="94" t="s">
        <v>2898</v>
      </c>
      <c r="I234" s="100" t="s">
        <v>2831</v>
      </c>
      <c r="J234" s="94" t="s">
        <v>2832</v>
      </c>
      <c r="K234" s="96">
        <v>3410351.38</v>
      </c>
      <c r="L234" s="96">
        <v>2502500</v>
      </c>
      <c r="M234" s="96">
        <v>1251250</v>
      </c>
      <c r="N234" s="96">
        <v>2311934.4300000002</v>
      </c>
      <c r="O234" s="96">
        <v>1060684.43</v>
      </c>
      <c r="P234" s="96">
        <v>84.769984415584403</v>
      </c>
      <c r="Q234" s="94" t="s">
        <v>2890</v>
      </c>
    </row>
    <row r="235" spans="1:17" ht="19.5" hidden="1" customHeight="1" x14ac:dyDescent="0.25">
      <c r="A235" s="93">
        <v>45016</v>
      </c>
      <c r="B235" s="94" t="s">
        <v>2915</v>
      </c>
      <c r="C235" s="94" t="s">
        <v>16</v>
      </c>
      <c r="D235" s="94" t="s">
        <v>2019</v>
      </c>
      <c r="E235" s="94" t="s">
        <v>471</v>
      </c>
      <c r="F235" s="94" t="s">
        <v>472</v>
      </c>
      <c r="G235" s="94" t="s">
        <v>2839</v>
      </c>
      <c r="H235" s="94" t="s">
        <v>2898</v>
      </c>
      <c r="I235" s="100" t="s">
        <v>2833</v>
      </c>
      <c r="J235" s="94" t="s">
        <v>2834</v>
      </c>
      <c r="K235" s="96">
        <v>4055891.64</v>
      </c>
      <c r="L235" s="96">
        <v>4151400</v>
      </c>
      <c r="M235" s="96">
        <v>2075700</v>
      </c>
      <c r="N235" s="96">
        <v>1731404.0000000002</v>
      </c>
      <c r="O235" s="96">
        <v>-344296</v>
      </c>
      <c r="P235" s="96">
        <v>-16.586982704629765</v>
      </c>
      <c r="Q235" s="94" t="s">
        <v>2889</v>
      </c>
    </row>
    <row r="236" spans="1:17" ht="19.5" hidden="1" customHeight="1" x14ac:dyDescent="0.25">
      <c r="A236" s="93">
        <v>45016</v>
      </c>
      <c r="B236" s="94" t="s">
        <v>2915</v>
      </c>
      <c r="C236" s="94" t="s">
        <v>16</v>
      </c>
      <c r="D236" s="94" t="s">
        <v>2019</v>
      </c>
      <c r="E236" s="94" t="s">
        <v>471</v>
      </c>
      <c r="F236" s="94" t="s">
        <v>472</v>
      </c>
      <c r="G236" s="94" t="s">
        <v>2839</v>
      </c>
      <c r="H236" s="94" t="s">
        <v>2898</v>
      </c>
      <c r="I236" s="100" t="s">
        <v>2835</v>
      </c>
      <c r="J236" s="94" t="s">
        <v>2836</v>
      </c>
      <c r="K236" s="96">
        <v>3207.84</v>
      </c>
      <c r="L236" s="96">
        <v>12000</v>
      </c>
      <c r="M236" s="96">
        <v>6000</v>
      </c>
      <c r="N236" s="96">
        <v>3980.75</v>
      </c>
      <c r="O236" s="96">
        <v>-2019.25</v>
      </c>
      <c r="P236" s="96">
        <v>-33.654166666666669</v>
      </c>
      <c r="Q236" s="94" t="s">
        <v>2889</v>
      </c>
    </row>
    <row r="237" spans="1:17" ht="19.5" hidden="1" customHeight="1" x14ac:dyDescent="0.25">
      <c r="A237" s="93">
        <v>45016</v>
      </c>
      <c r="B237" s="94" t="s">
        <v>2915</v>
      </c>
      <c r="C237" s="94" t="s">
        <v>16</v>
      </c>
      <c r="D237" s="94" t="s">
        <v>2019</v>
      </c>
      <c r="E237" s="94" t="s">
        <v>471</v>
      </c>
      <c r="F237" s="94" t="s">
        <v>472</v>
      </c>
      <c r="G237" s="94" t="s">
        <v>2839</v>
      </c>
      <c r="H237" s="94" t="s">
        <v>2898</v>
      </c>
      <c r="I237" s="100" t="s">
        <v>2837</v>
      </c>
      <c r="J237" s="94" t="s">
        <v>2838</v>
      </c>
      <c r="K237" s="96">
        <v>6634696.2599999998</v>
      </c>
      <c r="L237" s="96">
        <v>6013960</v>
      </c>
      <c r="M237" s="96">
        <v>3006980</v>
      </c>
      <c r="N237" s="96">
        <v>3695658</v>
      </c>
      <c r="O237" s="96">
        <v>688678</v>
      </c>
      <c r="P237" s="96">
        <v>22.902646509122107</v>
      </c>
      <c r="Q237" s="94" t="s">
        <v>2890</v>
      </c>
    </row>
    <row r="238" spans="1:17" ht="19.5" hidden="1" customHeight="1" x14ac:dyDescent="0.25">
      <c r="A238" s="93">
        <v>45016</v>
      </c>
      <c r="B238" s="94" t="s">
        <v>2915</v>
      </c>
      <c r="C238" s="94" t="s">
        <v>16</v>
      </c>
      <c r="D238" s="94" t="s">
        <v>2019</v>
      </c>
      <c r="E238" s="94" t="s">
        <v>471</v>
      </c>
      <c r="F238" s="94" t="s">
        <v>472</v>
      </c>
      <c r="G238" s="94" t="s">
        <v>2839</v>
      </c>
      <c r="H238" s="94" t="s">
        <v>2898</v>
      </c>
      <c r="I238" s="100" t="s">
        <v>2872</v>
      </c>
      <c r="J238" s="94" t="s">
        <v>2873</v>
      </c>
      <c r="K238" s="96">
        <v>0</v>
      </c>
      <c r="L238" s="97"/>
      <c r="M238" s="97"/>
      <c r="N238" s="96">
        <v>0</v>
      </c>
      <c r="O238" s="97"/>
      <c r="P238" s="97"/>
      <c r="Q238" s="94" t="s">
        <v>2895</v>
      </c>
    </row>
    <row r="239" spans="1:17" ht="19.5" hidden="1" customHeight="1" x14ac:dyDescent="0.25">
      <c r="A239" s="93">
        <v>45016</v>
      </c>
      <c r="B239" s="94" t="s">
        <v>2915</v>
      </c>
      <c r="C239" s="94" t="s">
        <v>16</v>
      </c>
      <c r="D239" s="94" t="s">
        <v>2019</v>
      </c>
      <c r="E239" s="94" t="s">
        <v>471</v>
      </c>
      <c r="F239" s="94" t="s">
        <v>472</v>
      </c>
      <c r="G239" s="94" t="s">
        <v>2891</v>
      </c>
      <c r="H239" s="94" t="s">
        <v>1944</v>
      </c>
      <c r="I239" s="99" t="s">
        <v>2852</v>
      </c>
      <c r="J239" s="94" t="s">
        <v>2892</v>
      </c>
      <c r="K239" s="96">
        <v>39425512.25</v>
      </c>
      <c r="L239" s="96">
        <v>39425512.25</v>
      </c>
      <c r="M239" s="96">
        <v>19712756.125</v>
      </c>
      <c r="N239" s="96">
        <v>49490694.650000021</v>
      </c>
      <c r="O239" s="96">
        <v>29777938.524999999</v>
      </c>
      <c r="P239" s="96">
        <v>151.05923462034409</v>
      </c>
      <c r="Q239" s="94" t="s">
        <v>2889</v>
      </c>
    </row>
    <row r="240" spans="1:17" ht="19.5" hidden="1" customHeight="1" x14ac:dyDescent="0.25">
      <c r="A240" s="93">
        <v>45016</v>
      </c>
      <c r="B240" s="94" t="s">
        <v>2915</v>
      </c>
      <c r="C240" s="94" t="s">
        <v>16</v>
      </c>
      <c r="D240" s="94" t="s">
        <v>2019</v>
      </c>
      <c r="E240" s="94" t="s">
        <v>471</v>
      </c>
      <c r="F240" s="94" t="s">
        <v>472</v>
      </c>
      <c r="G240" s="94" t="s">
        <v>2901</v>
      </c>
      <c r="H240" s="94" t="s">
        <v>1944</v>
      </c>
      <c r="I240" s="99" t="s">
        <v>2853</v>
      </c>
      <c r="J240" s="94" t="s">
        <v>2893</v>
      </c>
      <c r="K240" s="96">
        <v>46866494.119999997</v>
      </c>
      <c r="L240" s="96">
        <v>46866494.119999997</v>
      </c>
      <c r="M240" s="96">
        <v>23433247.059999999</v>
      </c>
      <c r="N240" s="96">
        <v>47004201.700000003</v>
      </c>
      <c r="O240" s="96">
        <v>23570954.640000001</v>
      </c>
      <c r="P240" s="96">
        <v>100.58765897721047</v>
      </c>
      <c r="Q240" s="94" t="s">
        <v>2889</v>
      </c>
    </row>
    <row r="241" spans="1:17" ht="19.5" hidden="1" customHeight="1" x14ac:dyDescent="0.25">
      <c r="A241" s="93">
        <v>45016</v>
      </c>
      <c r="B241" s="94" t="s">
        <v>2915</v>
      </c>
      <c r="C241" s="94" t="s">
        <v>16</v>
      </c>
      <c r="D241" s="94" t="s">
        <v>2019</v>
      </c>
      <c r="E241" s="94" t="s">
        <v>471</v>
      </c>
      <c r="F241" s="94" t="s">
        <v>472</v>
      </c>
      <c r="G241" s="94" t="s">
        <v>2901</v>
      </c>
      <c r="H241" s="94" t="s">
        <v>1944</v>
      </c>
      <c r="I241" s="99" t="s">
        <v>2854</v>
      </c>
      <c r="J241" s="94" t="s">
        <v>2894</v>
      </c>
      <c r="K241" s="96">
        <v>35122563</v>
      </c>
      <c r="L241" s="96">
        <v>-35122563</v>
      </c>
      <c r="M241" s="96">
        <v>-17561281.5</v>
      </c>
      <c r="N241" s="96">
        <v>-15484133.540000001</v>
      </c>
      <c r="O241" s="96">
        <v>2077147.96</v>
      </c>
      <c r="P241" s="96">
        <v>-11.827997632177356</v>
      </c>
      <c r="Q241" s="94" t="s">
        <v>2889</v>
      </c>
    </row>
    <row r="242" spans="1:17" ht="19.5" hidden="1" customHeight="1" x14ac:dyDescent="0.25">
      <c r="A242" s="93">
        <v>45016</v>
      </c>
      <c r="B242" s="94" t="s">
        <v>2915</v>
      </c>
      <c r="C242" s="94" t="s">
        <v>16</v>
      </c>
      <c r="D242" s="94" t="s">
        <v>2019</v>
      </c>
      <c r="E242" s="94" t="s">
        <v>473</v>
      </c>
      <c r="F242" s="94" t="s">
        <v>474</v>
      </c>
      <c r="G242" s="94" t="s">
        <v>2811</v>
      </c>
      <c r="H242" s="94" t="s">
        <v>2898</v>
      </c>
      <c r="I242" s="99" t="s">
        <v>2790</v>
      </c>
      <c r="J242" s="94" t="s">
        <v>2791</v>
      </c>
      <c r="K242" s="96">
        <v>36104672.490000002</v>
      </c>
      <c r="L242" s="96">
        <v>38987909.909999996</v>
      </c>
      <c r="M242" s="96">
        <v>19493954.954999998</v>
      </c>
      <c r="N242" s="96">
        <v>21855354.760000002</v>
      </c>
      <c r="O242" s="96">
        <v>2361399.8050000002</v>
      </c>
      <c r="P242" s="96">
        <v>12.11349780201644</v>
      </c>
      <c r="Q242" s="94" t="s">
        <v>2889</v>
      </c>
    </row>
    <row r="243" spans="1:17" ht="19.5" hidden="1" customHeight="1" x14ac:dyDescent="0.25">
      <c r="A243" s="93">
        <v>45016</v>
      </c>
      <c r="B243" s="94" t="s">
        <v>2915</v>
      </c>
      <c r="C243" s="94" t="s">
        <v>16</v>
      </c>
      <c r="D243" s="94" t="s">
        <v>2019</v>
      </c>
      <c r="E243" s="94" t="s">
        <v>473</v>
      </c>
      <c r="F243" s="94" t="s">
        <v>474</v>
      </c>
      <c r="G243" s="94" t="s">
        <v>2811</v>
      </c>
      <c r="H243" s="94" t="s">
        <v>2898</v>
      </c>
      <c r="I243" s="99" t="s">
        <v>2792</v>
      </c>
      <c r="J243" s="94" t="s">
        <v>2793</v>
      </c>
      <c r="K243" s="96">
        <v>141200</v>
      </c>
      <c r="L243" s="96">
        <v>110000</v>
      </c>
      <c r="M243" s="96">
        <v>55000</v>
      </c>
      <c r="N243" s="96">
        <v>130850</v>
      </c>
      <c r="O243" s="96">
        <v>75850</v>
      </c>
      <c r="P243" s="96">
        <v>137.90909090909091</v>
      </c>
      <c r="Q243" s="94" t="s">
        <v>2889</v>
      </c>
    </row>
    <row r="244" spans="1:17" ht="19.5" hidden="1" customHeight="1" x14ac:dyDescent="0.25">
      <c r="A244" s="93">
        <v>45016</v>
      </c>
      <c r="B244" s="94" t="s">
        <v>2915</v>
      </c>
      <c r="C244" s="94" t="s">
        <v>16</v>
      </c>
      <c r="D244" s="94" t="s">
        <v>2019</v>
      </c>
      <c r="E244" s="94" t="s">
        <v>473</v>
      </c>
      <c r="F244" s="94" t="s">
        <v>474</v>
      </c>
      <c r="G244" s="94" t="s">
        <v>2811</v>
      </c>
      <c r="H244" s="94" t="s">
        <v>2898</v>
      </c>
      <c r="I244" s="99" t="s">
        <v>2794</v>
      </c>
      <c r="J244" s="94" t="s">
        <v>2795</v>
      </c>
      <c r="K244" s="96">
        <v>625787</v>
      </c>
      <c r="L244" s="96">
        <v>500000</v>
      </c>
      <c r="M244" s="96">
        <v>250000</v>
      </c>
      <c r="N244" s="96">
        <v>33942.5</v>
      </c>
      <c r="O244" s="96">
        <v>-216057.5</v>
      </c>
      <c r="P244" s="96">
        <v>-86.423000000000002</v>
      </c>
      <c r="Q244" s="94" t="s">
        <v>2890</v>
      </c>
    </row>
    <row r="245" spans="1:17" ht="19.5" hidden="1" customHeight="1" x14ac:dyDescent="0.25">
      <c r="A245" s="93">
        <v>45016</v>
      </c>
      <c r="B245" s="94" t="s">
        <v>2915</v>
      </c>
      <c r="C245" s="94" t="s">
        <v>16</v>
      </c>
      <c r="D245" s="94" t="s">
        <v>2019</v>
      </c>
      <c r="E245" s="94" t="s">
        <v>473</v>
      </c>
      <c r="F245" s="94" t="s">
        <v>474</v>
      </c>
      <c r="G245" s="94" t="s">
        <v>2811</v>
      </c>
      <c r="H245" s="94" t="s">
        <v>2898</v>
      </c>
      <c r="I245" s="99" t="s">
        <v>2865</v>
      </c>
      <c r="J245" s="94" t="s">
        <v>2796</v>
      </c>
      <c r="K245" s="96">
        <v>1569250.64</v>
      </c>
      <c r="L245" s="96">
        <v>1332000</v>
      </c>
      <c r="M245" s="96">
        <v>666000</v>
      </c>
      <c r="N245" s="96">
        <v>356201.75</v>
      </c>
      <c r="O245" s="96">
        <v>-309798.25</v>
      </c>
      <c r="P245" s="96">
        <v>-46.516253753753752</v>
      </c>
      <c r="Q245" s="94" t="s">
        <v>2890</v>
      </c>
    </row>
    <row r="246" spans="1:17" ht="19.5" hidden="1" customHeight="1" x14ac:dyDescent="0.25">
      <c r="A246" s="93">
        <v>45016</v>
      </c>
      <c r="B246" s="94" t="s">
        <v>2915</v>
      </c>
      <c r="C246" s="94" t="s">
        <v>16</v>
      </c>
      <c r="D246" s="94" t="s">
        <v>2019</v>
      </c>
      <c r="E246" s="94" t="s">
        <v>473</v>
      </c>
      <c r="F246" s="94" t="s">
        <v>474</v>
      </c>
      <c r="G246" s="94" t="s">
        <v>2811</v>
      </c>
      <c r="H246" s="94" t="s">
        <v>2898</v>
      </c>
      <c r="I246" s="99" t="s">
        <v>2797</v>
      </c>
      <c r="J246" s="94" t="s">
        <v>2798</v>
      </c>
      <c r="K246" s="96">
        <v>10238203.199999999</v>
      </c>
      <c r="L246" s="96">
        <v>11056483.58</v>
      </c>
      <c r="M246" s="96">
        <v>5528241.79</v>
      </c>
      <c r="N246" s="96">
        <v>2926840.65</v>
      </c>
      <c r="O246" s="96">
        <v>-2601401.14</v>
      </c>
      <c r="P246" s="96">
        <v>-47.056573117074173</v>
      </c>
      <c r="Q246" s="94" t="s">
        <v>2890</v>
      </c>
    </row>
    <row r="247" spans="1:17" ht="19.5" hidden="1" customHeight="1" x14ac:dyDescent="0.25">
      <c r="A247" s="93">
        <v>45016</v>
      </c>
      <c r="B247" s="94" t="s">
        <v>2915</v>
      </c>
      <c r="C247" s="94" t="s">
        <v>16</v>
      </c>
      <c r="D247" s="94" t="s">
        <v>2019</v>
      </c>
      <c r="E247" s="94" t="s">
        <v>473</v>
      </c>
      <c r="F247" s="94" t="s">
        <v>474</v>
      </c>
      <c r="G247" s="94" t="s">
        <v>2811</v>
      </c>
      <c r="H247" s="94" t="s">
        <v>2898</v>
      </c>
      <c r="I247" s="99" t="s">
        <v>2799</v>
      </c>
      <c r="J247" s="94" t="s">
        <v>2800</v>
      </c>
      <c r="K247" s="96">
        <v>10383148.41</v>
      </c>
      <c r="L247" s="96">
        <v>2405452</v>
      </c>
      <c r="M247" s="96">
        <v>1202726</v>
      </c>
      <c r="N247" s="96">
        <v>662120.30999999982</v>
      </c>
      <c r="O247" s="96">
        <v>-540605.68999999994</v>
      </c>
      <c r="P247" s="96">
        <v>-44.948366460856427</v>
      </c>
      <c r="Q247" s="94" t="s">
        <v>2890</v>
      </c>
    </row>
    <row r="248" spans="1:17" ht="19.5" hidden="1" customHeight="1" x14ac:dyDescent="0.25">
      <c r="A248" s="93">
        <v>45016</v>
      </c>
      <c r="B248" s="94" t="s">
        <v>2915</v>
      </c>
      <c r="C248" s="94" t="s">
        <v>16</v>
      </c>
      <c r="D248" s="94" t="s">
        <v>2019</v>
      </c>
      <c r="E248" s="94" t="s">
        <v>473</v>
      </c>
      <c r="F248" s="94" t="s">
        <v>474</v>
      </c>
      <c r="G248" s="94" t="s">
        <v>2811</v>
      </c>
      <c r="H248" s="94" t="s">
        <v>2898</v>
      </c>
      <c r="I248" s="99" t="s">
        <v>2801</v>
      </c>
      <c r="J248" s="94" t="s">
        <v>2802</v>
      </c>
      <c r="K248" s="96">
        <v>114663.66</v>
      </c>
      <c r="L248" s="96">
        <v>119392</v>
      </c>
      <c r="M248" s="96">
        <v>59696</v>
      </c>
      <c r="N248" s="96">
        <v>52506.25</v>
      </c>
      <c r="O248" s="96">
        <v>-7189.75</v>
      </c>
      <c r="P248" s="96">
        <v>-12.043939292414903</v>
      </c>
      <c r="Q248" s="94" t="s">
        <v>2890</v>
      </c>
    </row>
    <row r="249" spans="1:17" ht="19.5" hidden="1" customHeight="1" x14ac:dyDescent="0.25">
      <c r="A249" s="93">
        <v>45016</v>
      </c>
      <c r="B249" s="94" t="s">
        <v>2915</v>
      </c>
      <c r="C249" s="94" t="s">
        <v>16</v>
      </c>
      <c r="D249" s="94" t="s">
        <v>2019</v>
      </c>
      <c r="E249" s="94" t="s">
        <v>473</v>
      </c>
      <c r="F249" s="94" t="s">
        <v>474</v>
      </c>
      <c r="G249" s="94" t="s">
        <v>2811</v>
      </c>
      <c r="H249" s="94" t="s">
        <v>2898</v>
      </c>
      <c r="I249" s="99" t="s">
        <v>2803</v>
      </c>
      <c r="J249" s="94" t="s">
        <v>2804</v>
      </c>
      <c r="K249" s="96">
        <v>40964988.939999998</v>
      </c>
      <c r="L249" s="96">
        <v>4310000</v>
      </c>
      <c r="M249" s="96">
        <v>2155000</v>
      </c>
      <c r="N249" s="96">
        <v>1727473</v>
      </c>
      <c r="O249" s="96">
        <v>-427527</v>
      </c>
      <c r="P249" s="96">
        <v>-19.838839907192575</v>
      </c>
      <c r="Q249" s="94" t="s">
        <v>2890</v>
      </c>
    </row>
    <row r="250" spans="1:17" ht="19.5" hidden="1" customHeight="1" x14ac:dyDescent="0.25">
      <c r="A250" s="93">
        <v>45016</v>
      </c>
      <c r="B250" s="94" t="s">
        <v>2915</v>
      </c>
      <c r="C250" s="94" t="s">
        <v>16</v>
      </c>
      <c r="D250" s="94" t="s">
        <v>2019</v>
      </c>
      <c r="E250" s="94" t="s">
        <v>473</v>
      </c>
      <c r="F250" s="94" t="s">
        <v>474</v>
      </c>
      <c r="G250" s="94" t="s">
        <v>2811</v>
      </c>
      <c r="H250" s="94" t="s">
        <v>2898</v>
      </c>
      <c r="I250" s="99" t="s">
        <v>2805</v>
      </c>
      <c r="J250" s="94" t="s">
        <v>2806</v>
      </c>
      <c r="K250" s="96">
        <v>38816613.329999998</v>
      </c>
      <c r="L250" s="96">
        <v>39431331.539999999</v>
      </c>
      <c r="M250" s="96">
        <v>19715665.77</v>
      </c>
      <c r="N250" s="96">
        <v>18799082.239999998</v>
      </c>
      <c r="O250" s="96">
        <v>-916583.53</v>
      </c>
      <c r="P250" s="96">
        <v>-4.6490113024471302</v>
      </c>
      <c r="Q250" s="94" t="s">
        <v>2890</v>
      </c>
    </row>
    <row r="251" spans="1:17" ht="19.5" hidden="1" customHeight="1" x14ac:dyDescent="0.25">
      <c r="A251" s="93">
        <v>45016</v>
      </c>
      <c r="B251" s="94" t="s">
        <v>2915</v>
      </c>
      <c r="C251" s="94" t="s">
        <v>16</v>
      </c>
      <c r="D251" s="94" t="s">
        <v>2019</v>
      </c>
      <c r="E251" s="94" t="s">
        <v>473</v>
      </c>
      <c r="F251" s="94" t="s">
        <v>474</v>
      </c>
      <c r="G251" s="94" t="s">
        <v>2811</v>
      </c>
      <c r="H251" s="94" t="s">
        <v>2898</v>
      </c>
      <c r="I251" s="99" t="s">
        <v>2807</v>
      </c>
      <c r="J251" s="94" t="s">
        <v>2808</v>
      </c>
      <c r="K251" s="96">
        <v>13741473.050000001</v>
      </c>
      <c r="L251" s="96">
        <v>16418449.73</v>
      </c>
      <c r="M251" s="96">
        <v>8209224.8650000002</v>
      </c>
      <c r="N251" s="96">
        <v>3157494.54</v>
      </c>
      <c r="O251" s="96">
        <v>-5051730.3250000002</v>
      </c>
      <c r="P251" s="96">
        <v>-61.537238997289911</v>
      </c>
      <c r="Q251" s="94" t="s">
        <v>2890</v>
      </c>
    </row>
    <row r="252" spans="1:17" ht="19.5" hidden="1" customHeight="1" x14ac:dyDescent="0.25">
      <c r="A252" s="93">
        <v>45016</v>
      </c>
      <c r="B252" s="94" t="s">
        <v>2915</v>
      </c>
      <c r="C252" s="94" t="s">
        <v>16</v>
      </c>
      <c r="D252" s="94" t="s">
        <v>2019</v>
      </c>
      <c r="E252" s="94" t="s">
        <v>473</v>
      </c>
      <c r="F252" s="94" t="s">
        <v>474</v>
      </c>
      <c r="G252" s="94" t="s">
        <v>2811</v>
      </c>
      <c r="H252" s="94" t="s">
        <v>2898</v>
      </c>
      <c r="I252" s="99" t="s">
        <v>2870</v>
      </c>
      <c r="J252" s="94" t="s">
        <v>2871</v>
      </c>
      <c r="K252" s="96">
        <v>0</v>
      </c>
      <c r="L252" s="97"/>
      <c r="M252" s="97"/>
      <c r="N252" s="96">
        <v>0</v>
      </c>
      <c r="O252" s="97"/>
      <c r="P252" s="97"/>
      <c r="Q252" s="94" t="s">
        <v>2895</v>
      </c>
    </row>
    <row r="253" spans="1:17" ht="19.5" hidden="1" customHeight="1" x14ac:dyDescent="0.25">
      <c r="A253" s="93">
        <v>45016</v>
      </c>
      <c r="B253" s="94" t="s">
        <v>2915</v>
      </c>
      <c r="C253" s="94" t="s">
        <v>16</v>
      </c>
      <c r="D253" s="94" t="s">
        <v>2019</v>
      </c>
      <c r="E253" s="94" t="s">
        <v>473</v>
      </c>
      <c r="F253" s="94" t="s">
        <v>474</v>
      </c>
      <c r="G253" s="94" t="s">
        <v>2811</v>
      </c>
      <c r="H253" s="94" t="s">
        <v>2898</v>
      </c>
      <c r="I253" s="99" t="s">
        <v>2809</v>
      </c>
      <c r="J253" s="94" t="s">
        <v>2810</v>
      </c>
      <c r="K253" s="96">
        <v>1544459.88</v>
      </c>
      <c r="L253" s="96">
        <v>954700</v>
      </c>
      <c r="M253" s="96">
        <v>477350</v>
      </c>
      <c r="N253" s="96">
        <v>1084700</v>
      </c>
      <c r="O253" s="96">
        <v>607350</v>
      </c>
      <c r="P253" s="96">
        <v>127.23368597465172</v>
      </c>
      <c r="Q253" s="94" t="s">
        <v>2889</v>
      </c>
    </row>
    <row r="254" spans="1:17" ht="19.5" hidden="1" customHeight="1" x14ac:dyDescent="0.25">
      <c r="A254" s="93">
        <v>45016</v>
      </c>
      <c r="B254" s="94" t="s">
        <v>2915</v>
      </c>
      <c r="C254" s="94" t="s">
        <v>16</v>
      </c>
      <c r="D254" s="94" t="s">
        <v>2019</v>
      </c>
      <c r="E254" s="94" t="s">
        <v>473</v>
      </c>
      <c r="F254" s="94" t="s">
        <v>474</v>
      </c>
      <c r="G254" s="94" t="s">
        <v>2839</v>
      </c>
      <c r="H254" s="94" t="s">
        <v>2898</v>
      </c>
      <c r="I254" s="98" t="s">
        <v>2812</v>
      </c>
      <c r="J254" s="94" t="s">
        <v>2813</v>
      </c>
      <c r="K254" s="96">
        <v>7507548.5</v>
      </c>
      <c r="L254" s="96">
        <v>7210368.8300000001</v>
      </c>
      <c r="M254" s="96">
        <v>3605184.415</v>
      </c>
      <c r="N254" s="96">
        <v>4504514.01</v>
      </c>
      <c r="O254" s="96">
        <v>899329.59499999997</v>
      </c>
      <c r="P254" s="96">
        <v>24.945453310465396</v>
      </c>
      <c r="Q254" s="94" t="s">
        <v>2890</v>
      </c>
    </row>
    <row r="255" spans="1:17" ht="19.5" hidden="1" customHeight="1" x14ac:dyDescent="0.25">
      <c r="A255" s="93">
        <v>45016</v>
      </c>
      <c r="B255" s="94" t="s">
        <v>2915</v>
      </c>
      <c r="C255" s="94" t="s">
        <v>16</v>
      </c>
      <c r="D255" s="94" t="s">
        <v>2019</v>
      </c>
      <c r="E255" s="94" t="s">
        <v>473</v>
      </c>
      <c r="F255" s="94" t="s">
        <v>474</v>
      </c>
      <c r="G255" s="94" t="s">
        <v>2839</v>
      </c>
      <c r="H255" s="94" t="s">
        <v>2898</v>
      </c>
      <c r="I255" s="98" t="s">
        <v>2814</v>
      </c>
      <c r="J255" s="94" t="s">
        <v>2815</v>
      </c>
      <c r="K255" s="96">
        <v>1477936.98</v>
      </c>
      <c r="L255" s="96">
        <v>2570849.1800000002</v>
      </c>
      <c r="M255" s="96">
        <v>1285424.5900000001</v>
      </c>
      <c r="N255" s="96">
        <v>799827.98</v>
      </c>
      <c r="O255" s="96">
        <v>-485596.61</v>
      </c>
      <c r="P255" s="96">
        <v>-37.777137124784581</v>
      </c>
      <c r="Q255" s="94" t="s">
        <v>2889</v>
      </c>
    </row>
    <row r="256" spans="1:17" ht="19.5" hidden="1" customHeight="1" x14ac:dyDescent="0.25">
      <c r="A256" s="93">
        <v>45016</v>
      </c>
      <c r="B256" s="94" t="s">
        <v>2915</v>
      </c>
      <c r="C256" s="94" t="s">
        <v>16</v>
      </c>
      <c r="D256" s="94" t="s">
        <v>2019</v>
      </c>
      <c r="E256" s="94" t="s">
        <v>473</v>
      </c>
      <c r="F256" s="94" t="s">
        <v>474</v>
      </c>
      <c r="G256" s="94" t="s">
        <v>2839</v>
      </c>
      <c r="H256" s="94" t="s">
        <v>2898</v>
      </c>
      <c r="I256" s="98" t="s">
        <v>2816</v>
      </c>
      <c r="J256" s="94" t="s">
        <v>2817</v>
      </c>
      <c r="K256" s="96">
        <v>148936.88</v>
      </c>
      <c r="L256" s="96">
        <v>412955</v>
      </c>
      <c r="M256" s="96">
        <v>206477.5</v>
      </c>
      <c r="N256" s="96">
        <v>153417.1</v>
      </c>
      <c r="O256" s="96">
        <v>-53060.4</v>
      </c>
      <c r="P256" s="96">
        <v>-25.697908973132666</v>
      </c>
      <c r="Q256" s="94" t="s">
        <v>2889</v>
      </c>
    </row>
    <row r="257" spans="1:17" ht="19.5" hidden="1" customHeight="1" x14ac:dyDescent="0.25">
      <c r="A257" s="93">
        <v>45016</v>
      </c>
      <c r="B257" s="94" t="s">
        <v>2915</v>
      </c>
      <c r="C257" s="94" t="s">
        <v>16</v>
      </c>
      <c r="D257" s="94" t="s">
        <v>2019</v>
      </c>
      <c r="E257" s="94" t="s">
        <v>473</v>
      </c>
      <c r="F257" s="94" t="s">
        <v>474</v>
      </c>
      <c r="G257" s="94" t="s">
        <v>2839</v>
      </c>
      <c r="H257" s="94" t="s">
        <v>2898</v>
      </c>
      <c r="I257" s="98" t="s">
        <v>2818</v>
      </c>
      <c r="J257" s="94" t="s">
        <v>2819</v>
      </c>
      <c r="K257" s="96">
        <v>5160135.21</v>
      </c>
      <c r="L257" s="96">
        <v>2849198</v>
      </c>
      <c r="M257" s="96">
        <v>1424599</v>
      </c>
      <c r="N257" s="96">
        <v>1538413.8</v>
      </c>
      <c r="O257" s="96">
        <v>113814.8</v>
      </c>
      <c r="P257" s="96">
        <v>7.9892517122362152</v>
      </c>
      <c r="Q257" s="94" t="s">
        <v>2890</v>
      </c>
    </row>
    <row r="258" spans="1:17" ht="19.5" hidden="1" customHeight="1" x14ac:dyDescent="0.25">
      <c r="A258" s="93">
        <v>45016</v>
      </c>
      <c r="B258" s="94" t="s">
        <v>2915</v>
      </c>
      <c r="C258" s="94" t="s">
        <v>16</v>
      </c>
      <c r="D258" s="94" t="s">
        <v>2019</v>
      </c>
      <c r="E258" s="94" t="s">
        <v>473</v>
      </c>
      <c r="F258" s="94" t="s">
        <v>474</v>
      </c>
      <c r="G258" s="94" t="s">
        <v>2839</v>
      </c>
      <c r="H258" s="94" t="s">
        <v>2898</v>
      </c>
      <c r="I258" s="98" t="s">
        <v>2820</v>
      </c>
      <c r="J258" s="94" t="s">
        <v>2821</v>
      </c>
      <c r="K258" s="96">
        <v>38898173.729999997</v>
      </c>
      <c r="L258" s="96">
        <v>39431331.539999999</v>
      </c>
      <c r="M258" s="96">
        <v>19715665.77</v>
      </c>
      <c r="N258" s="96">
        <v>18891411.52</v>
      </c>
      <c r="O258" s="96">
        <v>-824254.25</v>
      </c>
      <c r="P258" s="96">
        <v>-4.1807071575245107</v>
      </c>
      <c r="Q258" s="94" t="s">
        <v>2889</v>
      </c>
    </row>
    <row r="259" spans="1:17" ht="19.5" hidden="1" customHeight="1" x14ac:dyDescent="0.25">
      <c r="A259" s="93">
        <v>45016</v>
      </c>
      <c r="B259" s="94" t="s">
        <v>2915</v>
      </c>
      <c r="C259" s="94" t="s">
        <v>16</v>
      </c>
      <c r="D259" s="94" t="s">
        <v>2019</v>
      </c>
      <c r="E259" s="94" t="s">
        <v>473</v>
      </c>
      <c r="F259" s="94" t="s">
        <v>474</v>
      </c>
      <c r="G259" s="94" t="s">
        <v>2839</v>
      </c>
      <c r="H259" s="94" t="s">
        <v>2898</v>
      </c>
      <c r="I259" s="98" t="s">
        <v>2822</v>
      </c>
      <c r="J259" s="94" t="s">
        <v>2846</v>
      </c>
      <c r="K259" s="96">
        <v>5232061.5</v>
      </c>
      <c r="L259" s="96">
        <v>6982360</v>
      </c>
      <c r="M259" s="96">
        <v>3491180</v>
      </c>
      <c r="N259" s="96">
        <v>3303773.6900000004</v>
      </c>
      <c r="O259" s="96">
        <v>-187406.31</v>
      </c>
      <c r="P259" s="96">
        <v>-5.3679933432249278</v>
      </c>
      <c r="Q259" s="94" t="s">
        <v>2889</v>
      </c>
    </row>
    <row r="260" spans="1:17" ht="19.5" hidden="1" customHeight="1" x14ac:dyDescent="0.25">
      <c r="A260" s="93">
        <v>45016</v>
      </c>
      <c r="B260" s="94" t="s">
        <v>2915</v>
      </c>
      <c r="C260" s="94" t="s">
        <v>16</v>
      </c>
      <c r="D260" s="94" t="s">
        <v>2019</v>
      </c>
      <c r="E260" s="94" t="s">
        <v>473</v>
      </c>
      <c r="F260" s="94" t="s">
        <v>474</v>
      </c>
      <c r="G260" s="94" t="s">
        <v>2839</v>
      </c>
      <c r="H260" s="94" t="s">
        <v>2898</v>
      </c>
      <c r="I260" s="98" t="s">
        <v>2823</v>
      </c>
      <c r="J260" s="94" t="s">
        <v>2824</v>
      </c>
      <c r="K260" s="96">
        <v>14043453.33</v>
      </c>
      <c r="L260" s="96">
        <v>13462400</v>
      </c>
      <c r="M260" s="96">
        <v>6731200</v>
      </c>
      <c r="N260" s="96">
        <v>6545850.04</v>
      </c>
      <c r="O260" s="96">
        <v>-185349.96</v>
      </c>
      <c r="P260" s="96">
        <v>-2.7535946042310435</v>
      </c>
      <c r="Q260" s="94" t="s">
        <v>2889</v>
      </c>
    </row>
    <row r="261" spans="1:17" ht="19.5" hidden="1" customHeight="1" x14ac:dyDescent="0.25">
      <c r="A261" s="93">
        <v>45016</v>
      </c>
      <c r="B261" s="94" t="s">
        <v>2915</v>
      </c>
      <c r="C261" s="94" t="s">
        <v>16</v>
      </c>
      <c r="D261" s="94" t="s">
        <v>2019</v>
      </c>
      <c r="E261" s="94" t="s">
        <v>473</v>
      </c>
      <c r="F261" s="94" t="s">
        <v>474</v>
      </c>
      <c r="G261" s="94" t="s">
        <v>2839</v>
      </c>
      <c r="H261" s="94" t="s">
        <v>2898</v>
      </c>
      <c r="I261" s="98" t="s">
        <v>2825</v>
      </c>
      <c r="J261" s="94" t="s">
        <v>2826</v>
      </c>
      <c r="K261" s="96">
        <v>8207626.2599999998</v>
      </c>
      <c r="L261" s="96">
        <v>7162808.2000000002</v>
      </c>
      <c r="M261" s="96">
        <v>3581404.1</v>
      </c>
      <c r="N261" s="96">
        <v>1013408.16</v>
      </c>
      <c r="O261" s="96">
        <v>-2567995.94</v>
      </c>
      <c r="P261" s="96">
        <v>-71.703607532029125</v>
      </c>
      <c r="Q261" s="94" t="s">
        <v>2889</v>
      </c>
    </row>
    <row r="262" spans="1:17" ht="19.5" hidden="1" customHeight="1" x14ac:dyDescent="0.25">
      <c r="A262" s="93">
        <v>45016</v>
      </c>
      <c r="B262" s="94" t="s">
        <v>2915</v>
      </c>
      <c r="C262" s="94" t="s">
        <v>16</v>
      </c>
      <c r="D262" s="94" t="s">
        <v>2019</v>
      </c>
      <c r="E262" s="94" t="s">
        <v>473</v>
      </c>
      <c r="F262" s="94" t="s">
        <v>474</v>
      </c>
      <c r="G262" s="94" t="s">
        <v>2839</v>
      </c>
      <c r="H262" s="94" t="s">
        <v>2898</v>
      </c>
      <c r="I262" s="98" t="s">
        <v>2827</v>
      </c>
      <c r="J262" s="94" t="s">
        <v>2828</v>
      </c>
      <c r="K262" s="96">
        <v>6534093.46</v>
      </c>
      <c r="L262" s="96">
        <v>6942181.5199999996</v>
      </c>
      <c r="M262" s="96">
        <v>3471090.76</v>
      </c>
      <c r="N262" s="96">
        <v>5434560.1700000009</v>
      </c>
      <c r="O262" s="96">
        <v>1963469.41</v>
      </c>
      <c r="P262" s="96">
        <v>56.566351782746239</v>
      </c>
      <c r="Q262" s="94" t="s">
        <v>2890</v>
      </c>
    </row>
    <row r="263" spans="1:17" ht="19.5" hidden="1" customHeight="1" x14ac:dyDescent="0.25">
      <c r="A263" s="93">
        <v>45016</v>
      </c>
      <c r="B263" s="94" t="s">
        <v>2915</v>
      </c>
      <c r="C263" s="94" t="s">
        <v>16</v>
      </c>
      <c r="D263" s="94" t="s">
        <v>2019</v>
      </c>
      <c r="E263" s="94" t="s">
        <v>473</v>
      </c>
      <c r="F263" s="94" t="s">
        <v>474</v>
      </c>
      <c r="G263" s="94" t="s">
        <v>2839</v>
      </c>
      <c r="H263" s="94" t="s">
        <v>2898</v>
      </c>
      <c r="I263" s="98" t="s">
        <v>2829</v>
      </c>
      <c r="J263" s="94" t="s">
        <v>2830</v>
      </c>
      <c r="K263" s="96">
        <v>2358606.66</v>
      </c>
      <c r="L263" s="96">
        <v>2610731</v>
      </c>
      <c r="M263" s="96">
        <v>1305365.5</v>
      </c>
      <c r="N263" s="96">
        <v>1350511.0899999999</v>
      </c>
      <c r="O263" s="96">
        <v>45145.59</v>
      </c>
      <c r="P263" s="96">
        <v>3.4584635490979352</v>
      </c>
      <c r="Q263" s="94" t="s">
        <v>2890</v>
      </c>
    </row>
    <row r="264" spans="1:17" ht="19.5" hidden="1" customHeight="1" x14ac:dyDescent="0.25">
      <c r="A264" s="93">
        <v>45016</v>
      </c>
      <c r="B264" s="94" t="s">
        <v>2915</v>
      </c>
      <c r="C264" s="94" t="s">
        <v>16</v>
      </c>
      <c r="D264" s="94" t="s">
        <v>2019</v>
      </c>
      <c r="E264" s="94" t="s">
        <v>473</v>
      </c>
      <c r="F264" s="94" t="s">
        <v>474</v>
      </c>
      <c r="G264" s="94" t="s">
        <v>2839</v>
      </c>
      <c r="H264" s="94" t="s">
        <v>2898</v>
      </c>
      <c r="I264" s="98" t="s">
        <v>2831</v>
      </c>
      <c r="J264" s="94" t="s">
        <v>2832</v>
      </c>
      <c r="K264" s="96">
        <v>4021384.89</v>
      </c>
      <c r="L264" s="96">
        <v>3129399.84</v>
      </c>
      <c r="M264" s="96">
        <v>1564699.92</v>
      </c>
      <c r="N264" s="96">
        <v>1526903.71</v>
      </c>
      <c r="O264" s="96">
        <v>-37796.21</v>
      </c>
      <c r="P264" s="96">
        <v>-2.4155564601805568</v>
      </c>
      <c r="Q264" s="94" t="s">
        <v>2889</v>
      </c>
    </row>
    <row r="265" spans="1:17" ht="19.5" hidden="1" customHeight="1" x14ac:dyDescent="0.25">
      <c r="A265" s="93">
        <v>45016</v>
      </c>
      <c r="B265" s="94" t="s">
        <v>2915</v>
      </c>
      <c r="C265" s="94" t="s">
        <v>16</v>
      </c>
      <c r="D265" s="94" t="s">
        <v>2019</v>
      </c>
      <c r="E265" s="94" t="s">
        <v>473</v>
      </c>
      <c r="F265" s="94" t="s">
        <v>474</v>
      </c>
      <c r="G265" s="94" t="s">
        <v>2839</v>
      </c>
      <c r="H265" s="94" t="s">
        <v>2898</v>
      </c>
      <c r="I265" s="98" t="s">
        <v>2833</v>
      </c>
      <c r="J265" s="94" t="s">
        <v>2834</v>
      </c>
      <c r="K265" s="96">
        <v>5932102.6500000004</v>
      </c>
      <c r="L265" s="96">
        <v>5776434.4400000004</v>
      </c>
      <c r="M265" s="96">
        <v>2888217.22</v>
      </c>
      <c r="N265" s="96">
        <v>3044992.43</v>
      </c>
      <c r="O265" s="96">
        <v>156775.21</v>
      </c>
      <c r="P265" s="96">
        <v>5.4280962288563606</v>
      </c>
      <c r="Q265" s="94" t="s">
        <v>2890</v>
      </c>
    </row>
    <row r="266" spans="1:17" ht="19.5" hidden="1" customHeight="1" x14ac:dyDescent="0.25">
      <c r="A266" s="93">
        <v>45016</v>
      </c>
      <c r="B266" s="94" t="s">
        <v>2915</v>
      </c>
      <c r="C266" s="94" t="s">
        <v>16</v>
      </c>
      <c r="D266" s="94" t="s">
        <v>2019</v>
      </c>
      <c r="E266" s="94" t="s">
        <v>473</v>
      </c>
      <c r="F266" s="94" t="s">
        <v>474</v>
      </c>
      <c r="G266" s="94" t="s">
        <v>2839</v>
      </c>
      <c r="H266" s="94" t="s">
        <v>2898</v>
      </c>
      <c r="I266" s="98" t="s">
        <v>2835</v>
      </c>
      <c r="J266" s="94" t="s">
        <v>2836</v>
      </c>
      <c r="K266" s="96">
        <v>9720.4500000000007</v>
      </c>
      <c r="L266" s="96">
        <v>6500</v>
      </c>
      <c r="M266" s="96">
        <v>3250</v>
      </c>
      <c r="N266" s="96">
        <v>2467.83</v>
      </c>
      <c r="O266" s="96">
        <v>-782.17</v>
      </c>
      <c r="P266" s="96">
        <v>-24.066769230769232</v>
      </c>
      <c r="Q266" s="94" t="s">
        <v>2889</v>
      </c>
    </row>
    <row r="267" spans="1:17" ht="19.5" hidden="1" customHeight="1" x14ac:dyDescent="0.25">
      <c r="A267" s="93">
        <v>45016</v>
      </c>
      <c r="B267" s="94" t="s">
        <v>2915</v>
      </c>
      <c r="C267" s="94" t="s">
        <v>16</v>
      </c>
      <c r="D267" s="94" t="s">
        <v>2019</v>
      </c>
      <c r="E267" s="94" t="s">
        <v>473</v>
      </c>
      <c r="F267" s="94" t="s">
        <v>474</v>
      </c>
      <c r="G267" s="94" t="s">
        <v>2839</v>
      </c>
      <c r="H267" s="94" t="s">
        <v>2898</v>
      </c>
      <c r="I267" s="98" t="s">
        <v>2837</v>
      </c>
      <c r="J267" s="94" t="s">
        <v>2838</v>
      </c>
      <c r="K267" s="96">
        <v>10004734.93</v>
      </c>
      <c r="L267" s="96">
        <v>14791721</v>
      </c>
      <c r="M267" s="96">
        <v>7395860.5</v>
      </c>
      <c r="N267" s="96">
        <v>9231900.0800000001</v>
      </c>
      <c r="O267" s="96">
        <v>1836039.58</v>
      </c>
      <c r="P267" s="96">
        <v>24.825232709567736</v>
      </c>
      <c r="Q267" s="94" t="s">
        <v>2890</v>
      </c>
    </row>
    <row r="268" spans="1:17" ht="19.5" hidden="1" customHeight="1" x14ac:dyDescent="0.25">
      <c r="A268" s="93">
        <v>45016</v>
      </c>
      <c r="B268" s="94" t="s">
        <v>2915</v>
      </c>
      <c r="C268" s="94" t="s">
        <v>16</v>
      </c>
      <c r="D268" s="94" t="s">
        <v>2019</v>
      </c>
      <c r="E268" s="94" t="s">
        <v>473</v>
      </c>
      <c r="F268" s="94" t="s">
        <v>474</v>
      </c>
      <c r="G268" s="94" t="s">
        <v>2839</v>
      </c>
      <c r="H268" s="94" t="s">
        <v>2898</v>
      </c>
      <c r="I268" s="98" t="s">
        <v>2872</v>
      </c>
      <c r="J268" s="94" t="s">
        <v>2873</v>
      </c>
      <c r="K268" s="96">
        <v>0</v>
      </c>
      <c r="L268" s="97"/>
      <c r="M268" s="97"/>
      <c r="N268" s="96">
        <v>0</v>
      </c>
      <c r="O268" s="97"/>
      <c r="P268" s="97"/>
      <c r="Q268" s="94" t="s">
        <v>2895</v>
      </c>
    </row>
    <row r="269" spans="1:17" ht="19.5" hidden="1" customHeight="1" x14ac:dyDescent="0.25">
      <c r="A269" s="93">
        <v>45016</v>
      </c>
      <c r="B269" s="94" t="s">
        <v>2915</v>
      </c>
      <c r="C269" s="94" t="s">
        <v>16</v>
      </c>
      <c r="D269" s="94" t="s">
        <v>2019</v>
      </c>
      <c r="E269" s="94" t="s">
        <v>473</v>
      </c>
      <c r="F269" s="94" t="s">
        <v>474</v>
      </c>
      <c r="G269" s="94" t="s">
        <v>2891</v>
      </c>
      <c r="H269" s="94" t="s">
        <v>1944</v>
      </c>
      <c r="I269" s="102" t="s">
        <v>2852</v>
      </c>
      <c r="J269" s="94" t="s">
        <v>2892</v>
      </c>
      <c r="K269" s="96">
        <v>117833257.36</v>
      </c>
      <c r="L269" s="96">
        <v>117833257.36</v>
      </c>
      <c r="M269" s="96">
        <v>58916628.68</v>
      </c>
      <c r="N269" s="96">
        <v>87995138.809999987</v>
      </c>
      <c r="O269" s="96">
        <v>29078510.129999999</v>
      </c>
      <c r="P269" s="96">
        <v>49.355353117601361</v>
      </c>
      <c r="Q269" s="94" t="s">
        <v>2889</v>
      </c>
    </row>
    <row r="270" spans="1:17" ht="19.5" hidden="1" customHeight="1" x14ac:dyDescent="0.25">
      <c r="A270" s="93">
        <v>45016</v>
      </c>
      <c r="B270" s="94" t="s">
        <v>2915</v>
      </c>
      <c r="C270" s="94" t="s">
        <v>16</v>
      </c>
      <c r="D270" s="94" t="s">
        <v>2019</v>
      </c>
      <c r="E270" s="94" t="s">
        <v>473</v>
      </c>
      <c r="F270" s="94" t="s">
        <v>474</v>
      </c>
      <c r="G270" s="94" t="s">
        <v>2901</v>
      </c>
      <c r="H270" s="94" t="s">
        <v>1944</v>
      </c>
      <c r="I270" s="102" t="s">
        <v>2853</v>
      </c>
      <c r="J270" s="94" t="s">
        <v>2893</v>
      </c>
      <c r="K270" s="96">
        <v>84645394.680000007</v>
      </c>
      <c r="L270" s="96">
        <v>84645394.680000007</v>
      </c>
      <c r="M270" s="96">
        <v>42322697.340000004</v>
      </c>
      <c r="N270" s="96">
        <v>89717992.310000002</v>
      </c>
      <c r="O270" s="96">
        <v>47395294.969999999</v>
      </c>
      <c r="P270" s="96">
        <v>111.98552537719705</v>
      </c>
      <c r="Q270" s="94" t="s">
        <v>2889</v>
      </c>
    </row>
    <row r="271" spans="1:17" ht="19.5" hidden="1" customHeight="1" x14ac:dyDescent="0.25">
      <c r="A271" s="93">
        <v>45016</v>
      </c>
      <c r="B271" s="94" t="s">
        <v>2915</v>
      </c>
      <c r="C271" s="94" t="s">
        <v>16</v>
      </c>
      <c r="D271" s="94" t="s">
        <v>2019</v>
      </c>
      <c r="E271" s="94" t="s">
        <v>473</v>
      </c>
      <c r="F271" s="94" t="s">
        <v>474</v>
      </c>
      <c r="G271" s="94" t="s">
        <v>2901</v>
      </c>
      <c r="H271" s="94" t="s">
        <v>1944</v>
      </c>
      <c r="I271" s="102" t="s">
        <v>2854</v>
      </c>
      <c r="J271" s="94" t="s">
        <v>2894</v>
      </c>
      <c r="K271" s="96">
        <v>22168443.640000001</v>
      </c>
      <c r="L271" s="96">
        <v>-22168443.640000001</v>
      </c>
      <c r="M271" s="96">
        <v>-11084221.82</v>
      </c>
      <c r="N271" s="96">
        <v>-17188959.609999999</v>
      </c>
      <c r="O271" s="96">
        <v>-6104737.79</v>
      </c>
      <c r="P271" s="96">
        <v>55.075925844291703</v>
      </c>
      <c r="Q271" s="94" t="s">
        <v>2889</v>
      </c>
    </row>
    <row r="272" spans="1:17" ht="19.5" hidden="1" customHeight="1" x14ac:dyDescent="0.25">
      <c r="A272" s="93">
        <v>45016</v>
      </c>
      <c r="B272" s="94" t="s">
        <v>2915</v>
      </c>
      <c r="C272" s="94" t="s">
        <v>16</v>
      </c>
      <c r="D272" s="94" t="s">
        <v>2019</v>
      </c>
      <c r="E272" s="94" t="s">
        <v>475</v>
      </c>
      <c r="F272" s="94" t="s">
        <v>476</v>
      </c>
      <c r="G272" s="94" t="s">
        <v>2811</v>
      </c>
      <c r="H272" s="94" t="s">
        <v>2898</v>
      </c>
      <c r="I272" s="102" t="s">
        <v>2790</v>
      </c>
      <c r="J272" s="94" t="s">
        <v>2791</v>
      </c>
      <c r="K272" s="96">
        <v>57065243.840000004</v>
      </c>
      <c r="L272" s="96">
        <v>41500000</v>
      </c>
      <c r="M272" s="96">
        <v>20750000</v>
      </c>
      <c r="N272" s="96">
        <v>23161615.730000004</v>
      </c>
      <c r="O272" s="96">
        <v>2411615.73</v>
      </c>
      <c r="P272" s="96">
        <v>11.62224448192771</v>
      </c>
      <c r="Q272" s="94" t="s">
        <v>2889</v>
      </c>
    </row>
    <row r="273" spans="1:17" ht="19.5" hidden="1" customHeight="1" x14ac:dyDescent="0.25">
      <c r="A273" s="93">
        <v>45016</v>
      </c>
      <c r="B273" s="94" t="s">
        <v>2915</v>
      </c>
      <c r="C273" s="94" t="s">
        <v>16</v>
      </c>
      <c r="D273" s="94" t="s">
        <v>2019</v>
      </c>
      <c r="E273" s="94" t="s">
        <v>475</v>
      </c>
      <c r="F273" s="94" t="s">
        <v>476</v>
      </c>
      <c r="G273" s="94" t="s">
        <v>2811</v>
      </c>
      <c r="H273" s="94" t="s">
        <v>2898</v>
      </c>
      <c r="I273" s="102" t="s">
        <v>2792</v>
      </c>
      <c r="J273" s="94" t="s">
        <v>2793</v>
      </c>
      <c r="K273" s="96">
        <v>212333.33</v>
      </c>
      <c r="L273" s="96">
        <v>170000</v>
      </c>
      <c r="M273" s="96">
        <v>85000</v>
      </c>
      <c r="N273" s="96">
        <v>67800</v>
      </c>
      <c r="O273" s="96">
        <v>-17200</v>
      </c>
      <c r="P273" s="96">
        <v>-20.235294117647058</v>
      </c>
      <c r="Q273" s="94" t="s">
        <v>2890</v>
      </c>
    </row>
    <row r="274" spans="1:17" ht="19.5" hidden="1" customHeight="1" x14ac:dyDescent="0.25">
      <c r="A274" s="93">
        <v>45016</v>
      </c>
      <c r="B274" s="94" t="s">
        <v>2915</v>
      </c>
      <c r="C274" s="94" t="s">
        <v>16</v>
      </c>
      <c r="D274" s="94" t="s">
        <v>2019</v>
      </c>
      <c r="E274" s="94" t="s">
        <v>475</v>
      </c>
      <c r="F274" s="94" t="s">
        <v>476</v>
      </c>
      <c r="G274" s="94" t="s">
        <v>2811</v>
      </c>
      <c r="H274" s="94" t="s">
        <v>2898</v>
      </c>
      <c r="I274" s="102" t="s">
        <v>2794</v>
      </c>
      <c r="J274" s="94" t="s">
        <v>2795</v>
      </c>
      <c r="K274" s="96">
        <v>163244</v>
      </c>
      <c r="L274" s="96">
        <v>200000</v>
      </c>
      <c r="M274" s="96">
        <v>100000</v>
      </c>
      <c r="N274" s="96">
        <v>354597</v>
      </c>
      <c r="O274" s="96">
        <v>254597</v>
      </c>
      <c r="P274" s="96">
        <v>254.59700000000001</v>
      </c>
      <c r="Q274" s="94" t="s">
        <v>2889</v>
      </c>
    </row>
    <row r="275" spans="1:17" ht="19.5" hidden="1" customHeight="1" x14ac:dyDescent="0.25">
      <c r="A275" s="93">
        <v>45016</v>
      </c>
      <c r="B275" s="94" t="s">
        <v>2915</v>
      </c>
      <c r="C275" s="94" t="s">
        <v>16</v>
      </c>
      <c r="D275" s="94" t="s">
        <v>2019</v>
      </c>
      <c r="E275" s="94" t="s">
        <v>475</v>
      </c>
      <c r="F275" s="94" t="s">
        <v>476</v>
      </c>
      <c r="G275" s="94" t="s">
        <v>2811</v>
      </c>
      <c r="H275" s="94" t="s">
        <v>2898</v>
      </c>
      <c r="I275" s="102" t="s">
        <v>2865</v>
      </c>
      <c r="J275" s="94" t="s">
        <v>2796</v>
      </c>
      <c r="K275" s="96">
        <v>795699.84</v>
      </c>
      <c r="L275" s="96">
        <v>706000</v>
      </c>
      <c r="M275" s="96">
        <v>353000</v>
      </c>
      <c r="N275" s="96">
        <v>478769.00999999995</v>
      </c>
      <c r="O275" s="96">
        <v>125769.01</v>
      </c>
      <c r="P275" s="96">
        <v>35.628614730878191</v>
      </c>
      <c r="Q275" s="94" t="s">
        <v>2889</v>
      </c>
    </row>
    <row r="276" spans="1:17" ht="19.5" hidden="1" customHeight="1" x14ac:dyDescent="0.25">
      <c r="A276" s="93">
        <v>45016</v>
      </c>
      <c r="B276" s="94" t="s">
        <v>2915</v>
      </c>
      <c r="C276" s="94" t="s">
        <v>16</v>
      </c>
      <c r="D276" s="94" t="s">
        <v>2019</v>
      </c>
      <c r="E276" s="94" t="s">
        <v>475</v>
      </c>
      <c r="F276" s="94" t="s">
        <v>476</v>
      </c>
      <c r="G276" s="94" t="s">
        <v>2811</v>
      </c>
      <c r="H276" s="94" t="s">
        <v>2898</v>
      </c>
      <c r="I276" s="102" t="s">
        <v>2797</v>
      </c>
      <c r="J276" s="94" t="s">
        <v>2798</v>
      </c>
      <c r="K276" s="96">
        <v>6850972.5800000001</v>
      </c>
      <c r="L276" s="96">
        <v>5900000</v>
      </c>
      <c r="M276" s="96">
        <v>2950000</v>
      </c>
      <c r="N276" s="96">
        <v>3407971.75</v>
      </c>
      <c r="O276" s="96">
        <v>457971.75</v>
      </c>
      <c r="P276" s="96">
        <v>15.524466101694914</v>
      </c>
      <c r="Q276" s="94" t="s">
        <v>2889</v>
      </c>
    </row>
    <row r="277" spans="1:17" ht="19.5" hidden="1" customHeight="1" x14ac:dyDescent="0.25">
      <c r="A277" s="93">
        <v>45016</v>
      </c>
      <c r="B277" s="94" t="s">
        <v>2915</v>
      </c>
      <c r="C277" s="94" t="s">
        <v>16</v>
      </c>
      <c r="D277" s="94" t="s">
        <v>2019</v>
      </c>
      <c r="E277" s="94" t="s">
        <v>475</v>
      </c>
      <c r="F277" s="94" t="s">
        <v>476</v>
      </c>
      <c r="G277" s="94" t="s">
        <v>2811</v>
      </c>
      <c r="H277" s="94" t="s">
        <v>2898</v>
      </c>
      <c r="I277" s="102" t="s">
        <v>2799</v>
      </c>
      <c r="J277" s="94" t="s">
        <v>2800</v>
      </c>
      <c r="K277" s="96">
        <v>26055596.98</v>
      </c>
      <c r="L277" s="96">
        <v>3617000</v>
      </c>
      <c r="M277" s="96">
        <v>1808500</v>
      </c>
      <c r="N277" s="96">
        <v>2170015.8099999996</v>
      </c>
      <c r="O277" s="96">
        <v>361515.81</v>
      </c>
      <c r="P277" s="96">
        <v>19.989815316560684</v>
      </c>
      <c r="Q277" s="94" t="s">
        <v>2889</v>
      </c>
    </row>
    <row r="278" spans="1:17" ht="19.5" hidden="1" customHeight="1" x14ac:dyDescent="0.25">
      <c r="A278" s="93">
        <v>45016</v>
      </c>
      <c r="B278" s="94" t="s">
        <v>2915</v>
      </c>
      <c r="C278" s="94" t="s">
        <v>16</v>
      </c>
      <c r="D278" s="94" t="s">
        <v>2019</v>
      </c>
      <c r="E278" s="94" t="s">
        <v>475</v>
      </c>
      <c r="F278" s="94" t="s">
        <v>476</v>
      </c>
      <c r="G278" s="94" t="s">
        <v>2811</v>
      </c>
      <c r="H278" s="94" t="s">
        <v>2898</v>
      </c>
      <c r="I278" s="102" t="s">
        <v>2801</v>
      </c>
      <c r="J278" s="94" t="s">
        <v>2802</v>
      </c>
      <c r="K278" s="96">
        <v>174490.37</v>
      </c>
      <c r="L278" s="96">
        <v>120000</v>
      </c>
      <c r="M278" s="96">
        <v>60000</v>
      </c>
      <c r="N278" s="96">
        <v>82116.959999999992</v>
      </c>
      <c r="O278" s="96">
        <v>22116.959999999999</v>
      </c>
      <c r="P278" s="96">
        <v>36.861600000000003</v>
      </c>
      <c r="Q278" s="94" t="s">
        <v>2889</v>
      </c>
    </row>
    <row r="279" spans="1:17" ht="19.5" hidden="1" customHeight="1" x14ac:dyDescent="0.25">
      <c r="A279" s="93">
        <v>45016</v>
      </c>
      <c r="B279" s="94" t="s">
        <v>2915</v>
      </c>
      <c r="C279" s="94" t="s">
        <v>16</v>
      </c>
      <c r="D279" s="94" t="s">
        <v>2019</v>
      </c>
      <c r="E279" s="94" t="s">
        <v>475</v>
      </c>
      <c r="F279" s="94" t="s">
        <v>476</v>
      </c>
      <c r="G279" s="94" t="s">
        <v>2811</v>
      </c>
      <c r="H279" s="94" t="s">
        <v>2898</v>
      </c>
      <c r="I279" s="102" t="s">
        <v>2803</v>
      </c>
      <c r="J279" s="94" t="s">
        <v>2804</v>
      </c>
      <c r="K279" s="96">
        <v>31854198.379999999</v>
      </c>
      <c r="L279" s="96">
        <v>7030000</v>
      </c>
      <c r="M279" s="96">
        <v>3515000</v>
      </c>
      <c r="N279" s="96">
        <v>3207297.26</v>
      </c>
      <c r="O279" s="96">
        <v>-307702.74</v>
      </c>
      <c r="P279" s="96">
        <v>-8.7539897581792321</v>
      </c>
      <c r="Q279" s="94" t="s">
        <v>2890</v>
      </c>
    </row>
    <row r="280" spans="1:17" ht="19.5" hidden="1" customHeight="1" x14ac:dyDescent="0.25">
      <c r="A280" s="93">
        <v>45016</v>
      </c>
      <c r="B280" s="94" t="s">
        <v>2915</v>
      </c>
      <c r="C280" s="94" t="s">
        <v>16</v>
      </c>
      <c r="D280" s="94" t="s">
        <v>2019</v>
      </c>
      <c r="E280" s="94" t="s">
        <v>475</v>
      </c>
      <c r="F280" s="94" t="s">
        <v>476</v>
      </c>
      <c r="G280" s="94" t="s">
        <v>2811</v>
      </c>
      <c r="H280" s="94" t="s">
        <v>2898</v>
      </c>
      <c r="I280" s="102" t="s">
        <v>2805</v>
      </c>
      <c r="J280" s="94" t="s">
        <v>2806</v>
      </c>
      <c r="K280" s="96">
        <v>39018210.659999996</v>
      </c>
      <c r="L280" s="96">
        <v>39000000</v>
      </c>
      <c r="M280" s="96">
        <v>19500000</v>
      </c>
      <c r="N280" s="96">
        <v>19586920.699999999</v>
      </c>
      <c r="O280" s="96">
        <v>86920.7</v>
      </c>
      <c r="P280" s="96">
        <v>0.44574717948717946</v>
      </c>
      <c r="Q280" s="94" t="s">
        <v>2889</v>
      </c>
    </row>
    <row r="281" spans="1:17" ht="19.5" hidden="1" customHeight="1" x14ac:dyDescent="0.25">
      <c r="A281" s="93">
        <v>45016</v>
      </c>
      <c r="B281" s="94" t="s">
        <v>2915</v>
      </c>
      <c r="C281" s="94" t="s">
        <v>16</v>
      </c>
      <c r="D281" s="94" t="s">
        <v>2019</v>
      </c>
      <c r="E281" s="94" t="s">
        <v>475</v>
      </c>
      <c r="F281" s="94" t="s">
        <v>476</v>
      </c>
      <c r="G281" s="94" t="s">
        <v>2811</v>
      </c>
      <c r="H281" s="94" t="s">
        <v>2898</v>
      </c>
      <c r="I281" s="102" t="s">
        <v>2807</v>
      </c>
      <c r="J281" s="94" t="s">
        <v>2808</v>
      </c>
      <c r="K281" s="96">
        <v>16186481.800000001</v>
      </c>
      <c r="L281" s="96">
        <v>14438000</v>
      </c>
      <c r="M281" s="96">
        <v>7219000</v>
      </c>
      <c r="N281" s="96">
        <v>3126841.13</v>
      </c>
      <c r="O281" s="96">
        <v>-4092158.87</v>
      </c>
      <c r="P281" s="96">
        <v>-56.685951932400613</v>
      </c>
      <c r="Q281" s="94" t="s">
        <v>2890</v>
      </c>
    </row>
    <row r="282" spans="1:17" ht="19.5" hidden="1" customHeight="1" x14ac:dyDescent="0.25">
      <c r="A282" s="93">
        <v>45016</v>
      </c>
      <c r="B282" s="94" t="s">
        <v>2915</v>
      </c>
      <c r="C282" s="94" t="s">
        <v>16</v>
      </c>
      <c r="D282" s="94" t="s">
        <v>2019</v>
      </c>
      <c r="E282" s="94" t="s">
        <v>475</v>
      </c>
      <c r="F282" s="94" t="s">
        <v>476</v>
      </c>
      <c r="G282" s="94" t="s">
        <v>2811</v>
      </c>
      <c r="H282" s="94" t="s">
        <v>2898</v>
      </c>
      <c r="I282" s="102" t="s">
        <v>2870</v>
      </c>
      <c r="J282" s="94" t="s">
        <v>2871</v>
      </c>
      <c r="K282" s="96">
        <v>0</v>
      </c>
      <c r="L282" s="97"/>
      <c r="M282" s="97"/>
      <c r="N282" s="96">
        <v>0</v>
      </c>
      <c r="O282" s="97"/>
      <c r="P282" s="97"/>
      <c r="Q282" s="94" t="s">
        <v>2895</v>
      </c>
    </row>
    <row r="283" spans="1:17" ht="19.5" hidden="1" customHeight="1" x14ac:dyDescent="0.25">
      <c r="A283" s="93">
        <v>45016</v>
      </c>
      <c r="B283" s="94" t="s">
        <v>2915</v>
      </c>
      <c r="C283" s="94" t="s">
        <v>16</v>
      </c>
      <c r="D283" s="94" t="s">
        <v>2019</v>
      </c>
      <c r="E283" s="94" t="s">
        <v>475</v>
      </c>
      <c r="F283" s="94" t="s">
        <v>476</v>
      </c>
      <c r="G283" s="94" t="s">
        <v>2811</v>
      </c>
      <c r="H283" s="94" t="s">
        <v>2898</v>
      </c>
      <c r="I283" s="102" t="s">
        <v>2809</v>
      </c>
      <c r="J283" s="94" t="s">
        <v>2810</v>
      </c>
      <c r="K283" s="96">
        <v>1186577.21</v>
      </c>
      <c r="L283" s="96">
        <v>659000</v>
      </c>
      <c r="M283" s="96">
        <v>329500</v>
      </c>
      <c r="N283" s="96">
        <v>659000</v>
      </c>
      <c r="O283" s="96">
        <v>329500</v>
      </c>
      <c r="P283" s="96">
        <v>100</v>
      </c>
      <c r="Q283" s="94" t="s">
        <v>2889</v>
      </c>
    </row>
    <row r="284" spans="1:17" ht="19.5" hidden="1" customHeight="1" x14ac:dyDescent="0.25">
      <c r="A284" s="93">
        <v>45016</v>
      </c>
      <c r="B284" s="94" t="s">
        <v>2915</v>
      </c>
      <c r="C284" s="94" t="s">
        <v>16</v>
      </c>
      <c r="D284" s="94" t="s">
        <v>2019</v>
      </c>
      <c r="E284" s="94" t="s">
        <v>475</v>
      </c>
      <c r="F284" s="94" t="s">
        <v>476</v>
      </c>
      <c r="G284" s="94" t="s">
        <v>2839</v>
      </c>
      <c r="H284" s="94" t="s">
        <v>2898</v>
      </c>
      <c r="I284" s="98" t="s">
        <v>2812</v>
      </c>
      <c r="J284" s="94" t="s">
        <v>2813</v>
      </c>
      <c r="K284" s="96">
        <v>6880477.7300000004</v>
      </c>
      <c r="L284" s="96">
        <v>13600000</v>
      </c>
      <c r="M284" s="96">
        <v>6800000</v>
      </c>
      <c r="N284" s="96">
        <v>3598808.6</v>
      </c>
      <c r="O284" s="96">
        <v>-3201191.4</v>
      </c>
      <c r="P284" s="96">
        <v>-47.076344117647061</v>
      </c>
      <c r="Q284" s="94" t="s">
        <v>2889</v>
      </c>
    </row>
    <row r="285" spans="1:17" ht="19.5" hidden="1" customHeight="1" x14ac:dyDescent="0.25">
      <c r="A285" s="93">
        <v>45016</v>
      </c>
      <c r="B285" s="94" t="s">
        <v>2915</v>
      </c>
      <c r="C285" s="94" t="s">
        <v>16</v>
      </c>
      <c r="D285" s="94" t="s">
        <v>2019</v>
      </c>
      <c r="E285" s="94" t="s">
        <v>475</v>
      </c>
      <c r="F285" s="94" t="s">
        <v>476</v>
      </c>
      <c r="G285" s="94" t="s">
        <v>2839</v>
      </c>
      <c r="H285" s="94" t="s">
        <v>2898</v>
      </c>
      <c r="I285" s="98" t="s">
        <v>2814</v>
      </c>
      <c r="J285" s="94" t="s">
        <v>2815</v>
      </c>
      <c r="K285" s="96">
        <v>2459204.46</v>
      </c>
      <c r="L285" s="96">
        <v>4500000</v>
      </c>
      <c r="M285" s="96">
        <v>2250000</v>
      </c>
      <c r="N285" s="96">
        <v>898683.69</v>
      </c>
      <c r="O285" s="96">
        <v>-1351316.31</v>
      </c>
      <c r="P285" s="96">
        <v>-60.058502666666669</v>
      </c>
      <c r="Q285" s="94" t="s">
        <v>2889</v>
      </c>
    </row>
    <row r="286" spans="1:17" ht="19.5" hidden="1" customHeight="1" x14ac:dyDescent="0.25">
      <c r="A286" s="93">
        <v>45016</v>
      </c>
      <c r="B286" s="94" t="s">
        <v>2915</v>
      </c>
      <c r="C286" s="94" t="s">
        <v>16</v>
      </c>
      <c r="D286" s="94" t="s">
        <v>2019</v>
      </c>
      <c r="E286" s="94" t="s">
        <v>475</v>
      </c>
      <c r="F286" s="94" t="s">
        <v>476</v>
      </c>
      <c r="G286" s="94" t="s">
        <v>2839</v>
      </c>
      <c r="H286" s="94" t="s">
        <v>2898</v>
      </c>
      <c r="I286" s="98" t="s">
        <v>2816</v>
      </c>
      <c r="J286" s="94" t="s">
        <v>2817</v>
      </c>
      <c r="K286" s="96">
        <v>0</v>
      </c>
      <c r="L286" s="96">
        <v>204674.5</v>
      </c>
      <c r="M286" s="96">
        <v>102337.25</v>
      </c>
      <c r="N286" s="96">
        <v>82670.759999999995</v>
      </c>
      <c r="O286" s="96">
        <v>-19666.490000000002</v>
      </c>
      <c r="P286" s="96">
        <v>-19.21733288709634</v>
      </c>
      <c r="Q286" s="94" t="s">
        <v>2889</v>
      </c>
    </row>
    <row r="287" spans="1:17" ht="19.5" hidden="1" customHeight="1" x14ac:dyDescent="0.25">
      <c r="A287" s="93">
        <v>45016</v>
      </c>
      <c r="B287" s="94" t="s">
        <v>2915</v>
      </c>
      <c r="C287" s="94" t="s">
        <v>16</v>
      </c>
      <c r="D287" s="94" t="s">
        <v>2019</v>
      </c>
      <c r="E287" s="94" t="s">
        <v>475</v>
      </c>
      <c r="F287" s="94" t="s">
        <v>476</v>
      </c>
      <c r="G287" s="94" t="s">
        <v>2839</v>
      </c>
      <c r="H287" s="94" t="s">
        <v>2898</v>
      </c>
      <c r="I287" s="98" t="s">
        <v>2818</v>
      </c>
      <c r="J287" s="94" t="s">
        <v>2819</v>
      </c>
      <c r="K287" s="96">
        <v>4916226.45</v>
      </c>
      <c r="L287" s="96">
        <v>3200000</v>
      </c>
      <c r="M287" s="96">
        <v>1600000</v>
      </c>
      <c r="N287" s="96">
        <v>1743554.73</v>
      </c>
      <c r="O287" s="96">
        <v>143554.73000000001</v>
      </c>
      <c r="P287" s="96">
        <v>8.9721706250000004</v>
      </c>
      <c r="Q287" s="94" t="s">
        <v>2890</v>
      </c>
    </row>
    <row r="288" spans="1:17" ht="19.5" hidden="1" customHeight="1" x14ac:dyDescent="0.25">
      <c r="A288" s="93">
        <v>45016</v>
      </c>
      <c r="B288" s="94" t="s">
        <v>2915</v>
      </c>
      <c r="C288" s="94" t="s">
        <v>16</v>
      </c>
      <c r="D288" s="94" t="s">
        <v>2019</v>
      </c>
      <c r="E288" s="94" t="s">
        <v>475</v>
      </c>
      <c r="F288" s="94" t="s">
        <v>476</v>
      </c>
      <c r="G288" s="94" t="s">
        <v>2839</v>
      </c>
      <c r="H288" s="94" t="s">
        <v>2898</v>
      </c>
      <c r="I288" s="98" t="s">
        <v>2820</v>
      </c>
      <c r="J288" s="94" t="s">
        <v>2821</v>
      </c>
      <c r="K288" s="96">
        <v>39018210.659999996</v>
      </c>
      <c r="L288" s="96">
        <v>39000000</v>
      </c>
      <c r="M288" s="96">
        <v>19500000</v>
      </c>
      <c r="N288" s="96">
        <v>19445931.100000001</v>
      </c>
      <c r="O288" s="96">
        <v>-54068.9</v>
      </c>
      <c r="P288" s="96">
        <v>-0.27727641025641026</v>
      </c>
      <c r="Q288" s="94" t="s">
        <v>2889</v>
      </c>
    </row>
    <row r="289" spans="1:17" ht="19.5" hidden="1" customHeight="1" x14ac:dyDescent="0.25">
      <c r="A289" s="93">
        <v>45016</v>
      </c>
      <c r="B289" s="94" t="s">
        <v>2915</v>
      </c>
      <c r="C289" s="94" t="s">
        <v>16</v>
      </c>
      <c r="D289" s="94" t="s">
        <v>2019</v>
      </c>
      <c r="E289" s="94" t="s">
        <v>475</v>
      </c>
      <c r="F289" s="94" t="s">
        <v>476</v>
      </c>
      <c r="G289" s="94" t="s">
        <v>2839</v>
      </c>
      <c r="H289" s="94" t="s">
        <v>2898</v>
      </c>
      <c r="I289" s="98" t="s">
        <v>2822</v>
      </c>
      <c r="J289" s="94" t="s">
        <v>2846</v>
      </c>
      <c r="K289" s="96">
        <v>7407385.3300000001</v>
      </c>
      <c r="L289" s="96">
        <v>7950000</v>
      </c>
      <c r="M289" s="96">
        <v>3975000</v>
      </c>
      <c r="N289" s="96">
        <v>4070166</v>
      </c>
      <c r="O289" s="96">
        <v>95166</v>
      </c>
      <c r="P289" s="96">
        <v>2.3941132075471701</v>
      </c>
      <c r="Q289" s="94" t="s">
        <v>2890</v>
      </c>
    </row>
    <row r="290" spans="1:17" ht="19.5" hidden="1" customHeight="1" x14ac:dyDescent="0.25">
      <c r="A290" s="93">
        <v>45016</v>
      </c>
      <c r="B290" s="94" t="s">
        <v>2915</v>
      </c>
      <c r="C290" s="94" t="s">
        <v>16</v>
      </c>
      <c r="D290" s="94" t="s">
        <v>2019</v>
      </c>
      <c r="E290" s="94" t="s">
        <v>475</v>
      </c>
      <c r="F290" s="94" t="s">
        <v>476</v>
      </c>
      <c r="G290" s="94" t="s">
        <v>2839</v>
      </c>
      <c r="H290" s="94" t="s">
        <v>2898</v>
      </c>
      <c r="I290" s="98" t="s">
        <v>2823</v>
      </c>
      <c r="J290" s="94" t="s">
        <v>2824</v>
      </c>
      <c r="K290" s="96">
        <v>14262111</v>
      </c>
      <c r="L290" s="96">
        <v>11860000</v>
      </c>
      <c r="M290" s="96">
        <v>5930000</v>
      </c>
      <c r="N290" s="96">
        <v>6600395.6400000006</v>
      </c>
      <c r="O290" s="96">
        <v>670395.64</v>
      </c>
      <c r="P290" s="96">
        <v>11.30515413153457</v>
      </c>
      <c r="Q290" s="94" t="s">
        <v>2890</v>
      </c>
    </row>
    <row r="291" spans="1:17" ht="19.5" hidden="1" customHeight="1" x14ac:dyDescent="0.25">
      <c r="A291" s="93">
        <v>45016</v>
      </c>
      <c r="B291" s="94" t="s">
        <v>2915</v>
      </c>
      <c r="C291" s="94" t="s">
        <v>16</v>
      </c>
      <c r="D291" s="94" t="s">
        <v>2019</v>
      </c>
      <c r="E291" s="94" t="s">
        <v>475</v>
      </c>
      <c r="F291" s="94" t="s">
        <v>476</v>
      </c>
      <c r="G291" s="94" t="s">
        <v>2839</v>
      </c>
      <c r="H291" s="94" t="s">
        <v>2898</v>
      </c>
      <c r="I291" s="98" t="s">
        <v>2825</v>
      </c>
      <c r="J291" s="94" t="s">
        <v>2826</v>
      </c>
      <c r="K291" s="96">
        <v>14293297.539999999</v>
      </c>
      <c r="L291" s="96">
        <v>4450000</v>
      </c>
      <c r="M291" s="96">
        <v>2225000</v>
      </c>
      <c r="N291" s="96">
        <v>1150774.19</v>
      </c>
      <c r="O291" s="96">
        <v>-1074225.81</v>
      </c>
      <c r="P291" s="96">
        <v>-48.279811685393263</v>
      </c>
      <c r="Q291" s="94" t="s">
        <v>2889</v>
      </c>
    </row>
    <row r="292" spans="1:17" ht="19.5" hidden="1" customHeight="1" x14ac:dyDescent="0.25">
      <c r="A292" s="93">
        <v>45016</v>
      </c>
      <c r="B292" s="94" t="s">
        <v>2915</v>
      </c>
      <c r="C292" s="94" t="s">
        <v>16</v>
      </c>
      <c r="D292" s="94" t="s">
        <v>2019</v>
      </c>
      <c r="E292" s="94" t="s">
        <v>475</v>
      </c>
      <c r="F292" s="94" t="s">
        <v>476</v>
      </c>
      <c r="G292" s="94" t="s">
        <v>2839</v>
      </c>
      <c r="H292" s="94" t="s">
        <v>2898</v>
      </c>
      <c r="I292" s="98" t="s">
        <v>2827</v>
      </c>
      <c r="J292" s="94" t="s">
        <v>2828</v>
      </c>
      <c r="K292" s="96">
        <v>3463492.74</v>
      </c>
      <c r="L292" s="96">
        <v>2963044.05</v>
      </c>
      <c r="M292" s="96">
        <v>1481522.0249999999</v>
      </c>
      <c r="N292" s="96">
        <v>1668971.0599999998</v>
      </c>
      <c r="O292" s="96">
        <v>187449.035</v>
      </c>
      <c r="P292" s="96">
        <v>12.652463604110103</v>
      </c>
      <c r="Q292" s="94" t="s">
        <v>2890</v>
      </c>
    </row>
    <row r="293" spans="1:17" ht="19.5" hidden="1" customHeight="1" x14ac:dyDescent="0.25">
      <c r="A293" s="93">
        <v>45016</v>
      </c>
      <c r="B293" s="94" t="s">
        <v>2915</v>
      </c>
      <c r="C293" s="94" t="s">
        <v>16</v>
      </c>
      <c r="D293" s="94" t="s">
        <v>2019</v>
      </c>
      <c r="E293" s="94" t="s">
        <v>475</v>
      </c>
      <c r="F293" s="94" t="s">
        <v>476</v>
      </c>
      <c r="G293" s="94" t="s">
        <v>2839</v>
      </c>
      <c r="H293" s="94" t="s">
        <v>2898</v>
      </c>
      <c r="I293" s="98" t="s">
        <v>2829</v>
      </c>
      <c r="J293" s="94" t="s">
        <v>2830</v>
      </c>
      <c r="K293" s="96">
        <v>2242154.16</v>
      </c>
      <c r="L293" s="96">
        <v>2500000</v>
      </c>
      <c r="M293" s="96">
        <v>1250000</v>
      </c>
      <c r="N293" s="96">
        <v>1338879.76</v>
      </c>
      <c r="O293" s="96">
        <v>88879.76</v>
      </c>
      <c r="P293" s="96">
        <v>7.1103807999999997</v>
      </c>
      <c r="Q293" s="94" t="s">
        <v>2890</v>
      </c>
    </row>
    <row r="294" spans="1:17" ht="19.5" hidden="1" customHeight="1" x14ac:dyDescent="0.25">
      <c r="A294" s="93">
        <v>45016</v>
      </c>
      <c r="B294" s="94" t="s">
        <v>2915</v>
      </c>
      <c r="C294" s="94" t="s">
        <v>16</v>
      </c>
      <c r="D294" s="94" t="s">
        <v>2019</v>
      </c>
      <c r="E294" s="94" t="s">
        <v>475</v>
      </c>
      <c r="F294" s="94" t="s">
        <v>476</v>
      </c>
      <c r="G294" s="94" t="s">
        <v>2839</v>
      </c>
      <c r="H294" s="94" t="s">
        <v>2898</v>
      </c>
      <c r="I294" s="98" t="s">
        <v>2831</v>
      </c>
      <c r="J294" s="94" t="s">
        <v>2832</v>
      </c>
      <c r="K294" s="96">
        <v>3475824.29</v>
      </c>
      <c r="L294" s="96">
        <v>4605812.79</v>
      </c>
      <c r="M294" s="96">
        <v>2302906.395</v>
      </c>
      <c r="N294" s="96">
        <v>1584957.1600000001</v>
      </c>
      <c r="O294" s="96">
        <v>-717949.23499999999</v>
      </c>
      <c r="P294" s="96">
        <v>-31.175788844860975</v>
      </c>
      <c r="Q294" s="94" t="s">
        <v>2889</v>
      </c>
    </row>
    <row r="295" spans="1:17" ht="19.5" hidden="1" customHeight="1" x14ac:dyDescent="0.25">
      <c r="A295" s="93">
        <v>45016</v>
      </c>
      <c r="B295" s="94" t="s">
        <v>2915</v>
      </c>
      <c r="C295" s="94" t="s">
        <v>16</v>
      </c>
      <c r="D295" s="94" t="s">
        <v>2019</v>
      </c>
      <c r="E295" s="94" t="s">
        <v>475</v>
      </c>
      <c r="F295" s="94" t="s">
        <v>476</v>
      </c>
      <c r="G295" s="94" t="s">
        <v>2839</v>
      </c>
      <c r="H295" s="94" t="s">
        <v>2898</v>
      </c>
      <c r="I295" s="98" t="s">
        <v>2833</v>
      </c>
      <c r="J295" s="94" t="s">
        <v>2834</v>
      </c>
      <c r="K295" s="96">
        <v>7869701.7199999997</v>
      </c>
      <c r="L295" s="96">
        <v>7842763.7699999996</v>
      </c>
      <c r="M295" s="96">
        <v>3921381.8849999998</v>
      </c>
      <c r="N295" s="96">
        <v>3596315.6</v>
      </c>
      <c r="O295" s="96">
        <v>-325066.28499999997</v>
      </c>
      <c r="P295" s="96">
        <v>-8.2895850119427994</v>
      </c>
      <c r="Q295" s="94" t="s">
        <v>2889</v>
      </c>
    </row>
    <row r="296" spans="1:17" ht="19.5" hidden="1" customHeight="1" x14ac:dyDescent="0.25">
      <c r="A296" s="93">
        <v>45016</v>
      </c>
      <c r="B296" s="94" t="s">
        <v>2915</v>
      </c>
      <c r="C296" s="94" t="s">
        <v>16</v>
      </c>
      <c r="D296" s="94" t="s">
        <v>2019</v>
      </c>
      <c r="E296" s="94" t="s">
        <v>475</v>
      </c>
      <c r="F296" s="94" t="s">
        <v>476</v>
      </c>
      <c r="G296" s="94" t="s">
        <v>2839</v>
      </c>
      <c r="H296" s="94" t="s">
        <v>2898</v>
      </c>
      <c r="I296" s="98" t="s">
        <v>2835</v>
      </c>
      <c r="J296" s="94" t="s">
        <v>2836</v>
      </c>
      <c r="K296" s="96">
        <v>30952.25</v>
      </c>
      <c r="L296" s="96">
        <v>25000</v>
      </c>
      <c r="M296" s="96">
        <v>12500</v>
      </c>
      <c r="N296" s="96">
        <v>6250.43</v>
      </c>
      <c r="O296" s="96">
        <v>-6249.57</v>
      </c>
      <c r="P296" s="96">
        <v>-49.996560000000002</v>
      </c>
      <c r="Q296" s="94" t="s">
        <v>2889</v>
      </c>
    </row>
    <row r="297" spans="1:17" ht="19.5" hidden="1" customHeight="1" x14ac:dyDescent="0.25">
      <c r="A297" s="93">
        <v>45016</v>
      </c>
      <c r="B297" s="94" t="s">
        <v>2915</v>
      </c>
      <c r="C297" s="94" t="s">
        <v>16</v>
      </c>
      <c r="D297" s="94" t="s">
        <v>2019</v>
      </c>
      <c r="E297" s="94" t="s">
        <v>475</v>
      </c>
      <c r="F297" s="94" t="s">
        <v>476</v>
      </c>
      <c r="G297" s="94" t="s">
        <v>2839</v>
      </c>
      <c r="H297" s="94" t="s">
        <v>2898</v>
      </c>
      <c r="I297" s="98" t="s">
        <v>2837</v>
      </c>
      <c r="J297" s="94" t="s">
        <v>2838</v>
      </c>
      <c r="K297" s="96">
        <v>12038020.01</v>
      </c>
      <c r="L297" s="96">
        <v>8690000</v>
      </c>
      <c r="M297" s="96">
        <v>4345000</v>
      </c>
      <c r="N297" s="96">
        <v>5132798.32</v>
      </c>
      <c r="O297" s="96">
        <v>787798.32</v>
      </c>
      <c r="P297" s="96">
        <v>18.131146605293441</v>
      </c>
      <c r="Q297" s="94" t="s">
        <v>2890</v>
      </c>
    </row>
    <row r="298" spans="1:17" ht="19.5" hidden="1" customHeight="1" x14ac:dyDescent="0.25">
      <c r="A298" s="93">
        <v>45016</v>
      </c>
      <c r="B298" s="94" t="s">
        <v>2915</v>
      </c>
      <c r="C298" s="94" t="s">
        <v>16</v>
      </c>
      <c r="D298" s="94" t="s">
        <v>2019</v>
      </c>
      <c r="E298" s="94" t="s">
        <v>475</v>
      </c>
      <c r="F298" s="94" t="s">
        <v>476</v>
      </c>
      <c r="G298" s="94" t="s">
        <v>2839</v>
      </c>
      <c r="H298" s="94" t="s">
        <v>2898</v>
      </c>
      <c r="I298" s="98" t="s">
        <v>2872</v>
      </c>
      <c r="J298" s="94" t="s">
        <v>2873</v>
      </c>
      <c r="K298" s="96">
        <v>0</v>
      </c>
      <c r="L298" s="97"/>
      <c r="M298" s="97"/>
      <c r="N298" s="96">
        <v>0</v>
      </c>
      <c r="O298" s="97"/>
      <c r="P298" s="97"/>
      <c r="Q298" s="94" t="s">
        <v>2895</v>
      </c>
    </row>
    <row r="299" spans="1:17" ht="19.5" hidden="1" customHeight="1" x14ac:dyDescent="0.25">
      <c r="A299" s="93">
        <v>45016</v>
      </c>
      <c r="B299" s="94" t="s">
        <v>2915</v>
      </c>
      <c r="C299" s="94" t="s">
        <v>16</v>
      </c>
      <c r="D299" s="94" t="s">
        <v>2019</v>
      </c>
      <c r="E299" s="94" t="s">
        <v>475</v>
      </c>
      <c r="F299" s="94" t="s">
        <v>476</v>
      </c>
      <c r="G299" s="94" t="s">
        <v>2891</v>
      </c>
      <c r="H299" s="94" t="s">
        <v>1944</v>
      </c>
      <c r="I299" s="100" t="s">
        <v>2852</v>
      </c>
      <c r="J299" s="94" t="s">
        <v>2892</v>
      </c>
      <c r="K299" s="96">
        <v>105335242.94</v>
      </c>
      <c r="L299" s="96">
        <v>105335242.94</v>
      </c>
      <c r="M299" s="96">
        <v>52667621.469999999</v>
      </c>
      <c r="N299" s="96">
        <v>77409673.550000027</v>
      </c>
      <c r="O299" s="96">
        <v>24742052.079999998</v>
      </c>
      <c r="P299" s="96">
        <v>46.977728231173906</v>
      </c>
      <c r="Q299" s="94" t="s">
        <v>2889</v>
      </c>
    </row>
    <row r="300" spans="1:17" ht="19.5" hidden="1" customHeight="1" x14ac:dyDescent="0.25">
      <c r="A300" s="93">
        <v>45016</v>
      </c>
      <c r="B300" s="94" t="s">
        <v>2915</v>
      </c>
      <c r="C300" s="94" t="s">
        <v>16</v>
      </c>
      <c r="D300" s="94" t="s">
        <v>2019</v>
      </c>
      <c r="E300" s="94" t="s">
        <v>475</v>
      </c>
      <c r="F300" s="94" t="s">
        <v>476</v>
      </c>
      <c r="G300" s="94" t="s">
        <v>2901</v>
      </c>
      <c r="H300" s="94" t="s">
        <v>1944</v>
      </c>
      <c r="I300" s="100" t="s">
        <v>2853</v>
      </c>
      <c r="J300" s="94" t="s">
        <v>2893</v>
      </c>
      <c r="K300" s="96">
        <v>78332249.239999995</v>
      </c>
      <c r="L300" s="96">
        <v>78332249.239999995</v>
      </c>
      <c r="M300" s="96">
        <v>39166124.619999997</v>
      </c>
      <c r="N300" s="96">
        <v>72031147.849999994</v>
      </c>
      <c r="O300" s="96">
        <v>32865023.23</v>
      </c>
      <c r="P300" s="96">
        <v>83.911858905789288</v>
      </c>
      <c r="Q300" s="94" t="s">
        <v>2889</v>
      </c>
    </row>
    <row r="301" spans="1:17" ht="19.5" hidden="1" customHeight="1" x14ac:dyDescent="0.25">
      <c r="A301" s="93">
        <v>45016</v>
      </c>
      <c r="B301" s="94" t="s">
        <v>2915</v>
      </c>
      <c r="C301" s="94" t="s">
        <v>16</v>
      </c>
      <c r="D301" s="94" t="s">
        <v>2019</v>
      </c>
      <c r="E301" s="94" t="s">
        <v>475</v>
      </c>
      <c r="F301" s="94" t="s">
        <v>476</v>
      </c>
      <c r="G301" s="94" t="s">
        <v>2901</v>
      </c>
      <c r="H301" s="94" t="s">
        <v>1944</v>
      </c>
      <c r="I301" s="100" t="s">
        <v>2854</v>
      </c>
      <c r="J301" s="94" t="s">
        <v>2894</v>
      </c>
      <c r="K301" s="96">
        <v>24583455.57</v>
      </c>
      <c r="L301" s="96">
        <v>-24583455.57</v>
      </c>
      <c r="M301" s="96">
        <v>-12291727.785</v>
      </c>
      <c r="N301" s="96">
        <v>-12963993.689999999</v>
      </c>
      <c r="O301" s="96">
        <v>-672265.90500000003</v>
      </c>
      <c r="P301" s="96">
        <v>5.4692547439944796</v>
      </c>
      <c r="Q301" s="94" t="s">
        <v>2889</v>
      </c>
    </row>
    <row r="302" spans="1:17" ht="19.5" hidden="1" customHeight="1" x14ac:dyDescent="0.25">
      <c r="A302" s="93">
        <v>45016</v>
      </c>
      <c r="B302" s="94" t="s">
        <v>2915</v>
      </c>
      <c r="C302" s="94" t="s">
        <v>16</v>
      </c>
      <c r="D302" s="94" t="s">
        <v>2019</v>
      </c>
      <c r="E302" s="94" t="s">
        <v>477</v>
      </c>
      <c r="F302" s="94" t="s">
        <v>478</v>
      </c>
      <c r="G302" s="94" t="s">
        <v>2811</v>
      </c>
      <c r="H302" s="94" t="s">
        <v>2898</v>
      </c>
      <c r="I302" s="100" t="s">
        <v>2790</v>
      </c>
      <c r="J302" s="94" t="s">
        <v>2791</v>
      </c>
      <c r="K302" s="96">
        <v>66776080.25</v>
      </c>
      <c r="L302" s="96">
        <v>28985000</v>
      </c>
      <c r="M302" s="96">
        <v>14492500</v>
      </c>
      <c r="N302" s="96">
        <v>25750083.59</v>
      </c>
      <c r="O302" s="96">
        <v>11257583.59</v>
      </c>
      <c r="P302" s="96">
        <v>77.678686148007586</v>
      </c>
      <c r="Q302" s="94" t="s">
        <v>2889</v>
      </c>
    </row>
    <row r="303" spans="1:17" ht="19.5" hidden="1" customHeight="1" x14ac:dyDescent="0.25">
      <c r="A303" s="93">
        <v>45016</v>
      </c>
      <c r="B303" s="94" t="s">
        <v>2915</v>
      </c>
      <c r="C303" s="94" t="s">
        <v>16</v>
      </c>
      <c r="D303" s="94" t="s">
        <v>2019</v>
      </c>
      <c r="E303" s="94" t="s">
        <v>477</v>
      </c>
      <c r="F303" s="94" t="s">
        <v>478</v>
      </c>
      <c r="G303" s="94" t="s">
        <v>2811</v>
      </c>
      <c r="H303" s="94" t="s">
        <v>2898</v>
      </c>
      <c r="I303" s="100" t="s">
        <v>2792</v>
      </c>
      <c r="J303" s="94" t="s">
        <v>2793</v>
      </c>
      <c r="K303" s="96">
        <v>75066.66</v>
      </c>
      <c r="L303" s="96">
        <v>100000</v>
      </c>
      <c r="M303" s="96">
        <v>50000</v>
      </c>
      <c r="N303" s="96">
        <v>20700</v>
      </c>
      <c r="O303" s="96">
        <v>-29300</v>
      </c>
      <c r="P303" s="96">
        <v>-58.6</v>
      </c>
      <c r="Q303" s="94" t="s">
        <v>2890</v>
      </c>
    </row>
    <row r="304" spans="1:17" ht="19.5" hidden="1" customHeight="1" x14ac:dyDescent="0.25">
      <c r="A304" s="93">
        <v>45016</v>
      </c>
      <c r="B304" s="94" t="s">
        <v>2915</v>
      </c>
      <c r="C304" s="94" t="s">
        <v>16</v>
      </c>
      <c r="D304" s="94" t="s">
        <v>2019</v>
      </c>
      <c r="E304" s="94" t="s">
        <v>477</v>
      </c>
      <c r="F304" s="94" t="s">
        <v>478</v>
      </c>
      <c r="G304" s="94" t="s">
        <v>2811</v>
      </c>
      <c r="H304" s="94" t="s">
        <v>2898</v>
      </c>
      <c r="I304" s="100" t="s">
        <v>2794</v>
      </c>
      <c r="J304" s="94" t="s">
        <v>2795</v>
      </c>
      <c r="K304" s="96">
        <v>0</v>
      </c>
      <c r="L304" s="96">
        <v>5000</v>
      </c>
      <c r="M304" s="96">
        <v>2500</v>
      </c>
      <c r="N304" s="96">
        <v>6853.5</v>
      </c>
      <c r="O304" s="96">
        <v>4353.5</v>
      </c>
      <c r="P304" s="96">
        <v>174.14</v>
      </c>
      <c r="Q304" s="94" t="s">
        <v>2889</v>
      </c>
    </row>
    <row r="305" spans="1:17" ht="19.5" hidden="1" customHeight="1" x14ac:dyDescent="0.25">
      <c r="A305" s="93">
        <v>45016</v>
      </c>
      <c r="B305" s="94" t="s">
        <v>2915</v>
      </c>
      <c r="C305" s="94" t="s">
        <v>16</v>
      </c>
      <c r="D305" s="94" t="s">
        <v>2019</v>
      </c>
      <c r="E305" s="94" t="s">
        <v>477</v>
      </c>
      <c r="F305" s="94" t="s">
        <v>478</v>
      </c>
      <c r="G305" s="94" t="s">
        <v>2811</v>
      </c>
      <c r="H305" s="94" t="s">
        <v>2898</v>
      </c>
      <c r="I305" s="100" t="s">
        <v>2865</v>
      </c>
      <c r="J305" s="94" t="s">
        <v>2796</v>
      </c>
      <c r="K305" s="96">
        <v>1387418.89</v>
      </c>
      <c r="L305" s="96">
        <v>620000</v>
      </c>
      <c r="M305" s="96">
        <v>310000</v>
      </c>
      <c r="N305" s="96">
        <v>547204</v>
      </c>
      <c r="O305" s="96">
        <v>237204</v>
      </c>
      <c r="P305" s="96">
        <v>76.517419354838708</v>
      </c>
      <c r="Q305" s="94" t="s">
        <v>2889</v>
      </c>
    </row>
    <row r="306" spans="1:17" ht="19.5" hidden="1" customHeight="1" x14ac:dyDescent="0.25">
      <c r="A306" s="93">
        <v>45016</v>
      </c>
      <c r="B306" s="94" t="s">
        <v>2915</v>
      </c>
      <c r="C306" s="94" t="s">
        <v>16</v>
      </c>
      <c r="D306" s="94" t="s">
        <v>2019</v>
      </c>
      <c r="E306" s="94" t="s">
        <v>477</v>
      </c>
      <c r="F306" s="94" t="s">
        <v>478</v>
      </c>
      <c r="G306" s="94" t="s">
        <v>2811</v>
      </c>
      <c r="H306" s="94" t="s">
        <v>2898</v>
      </c>
      <c r="I306" s="100" t="s">
        <v>2797</v>
      </c>
      <c r="J306" s="94" t="s">
        <v>2798</v>
      </c>
      <c r="K306" s="96">
        <v>6805711.1200000001</v>
      </c>
      <c r="L306" s="96">
        <v>4300000</v>
      </c>
      <c r="M306" s="96">
        <v>2150000</v>
      </c>
      <c r="N306" s="96">
        <v>2650977.5300000003</v>
      </c>
      <c r="O306" s="96">
        <v>500977.53</v>
      </c>
      <c r="P306" s="96">
        <v>23.301280465116278</v>
      </c>
      <c r="Q306" s="94" t="s">
        <v>2889</v>
      </c>
    </row>
    <row r="307" spans="1:17" ht="19.5" hidden="1" customHeight="1" x14ac:dyDescent="0.25">
      <c r="A307" s="93">
        <v>45016</v>
      </c>
      <c r="B307" s="94" t="s">
        <v>2915</v>
      </c>
      <c r="C307" s="94" t="s">
        <v>16</v>
      </c>
      <c r="D307" s="94" t="s">
        <v>2019</v>
      </c>
      <c r="E307" s="94" t="s">
        <v>477</v>
      </c>
      <c r="F307" s="94" t="s">
        <v>478</v>
      </c>
      <c r="G307" s="94" t="s">
        <v>2811</v>
      </c>
      <c r="H307" s="94" t="s">
        <v>2898</v>
      </c>
      <c r="I307" s="100" t="s">
        <v>2799</v>
      </c>
      <c r="J307" s="94" t="s">
        <v>2800</v>
      </c>
      <c r="K307" s="96">
        <v>16158645.77</v>
      </c>
      <c r="L307" s="96">
        <v>2970000</v>
      </c>
      <c r="M307" s="96">
        <v>1485000</v>
      </c>
      <c r="N307" s="96">
        <v>1662765.5899999999</v>
      </c>
      <c r="O307" s="96">
        <v>177765.59</v>
      </c>
      <c r="P307" s="96">
        <v>11.970746801346802</v>
      </c>
      <c r="Q307" s="94" t="s">
        <v>2889</v>
      </c>
    </row>
    <row r="308" spans="1:17" ht="19.5" hidden="1" customHeight="1" x14ac:dyDescent="0.25">
      <c r="A308" s="93">
        <v>45016</v>
      </c>
      <c r="B308" s="94" t="s">
        <v>2915</v>
      </c>
      <c r="C308" s="94" t="s">
        <v>16</v>
      </c>
      <c r="D308" s="94" t="s">
        <v>2019</v>
      </c>
      <c r="E308" s="94" t="s">
        <v>477</v>
      </c>
      <c r="F308" s="94" t="s">
        <v>478</v>
      </c>
      <c r="G308" s="94" t="s">
        <v>2811</v>
      </c>
      <c r="H308" s="94" t="s">
        <v>2898</v>
      </c>
      <c r="I308" s="100" t="s">
        <v>2801</v>
      </c>
      <c r="J308" s="94" t="s">
        <v>2802</v>
      </c>
      <c r="K308" s="96">
        <v>397753.33</v>
      </c>
      <c r="L308" s="96">
        <v>250000</v>
      </c>
      <c r="M308" s="96">
        <v>125000</v>
      </c>
      <c r="N308" s="96">
        <v>143930</v>
      </c>
      <c r="O308" s="96">
        <v>18930</v>
      </c>
      <c r="P308" s="96">
        <v>15.144</v>
      </c>
      <c r="Q308" s="94" t="s">
        <v>2889</v>
      </c>
    </row>
    <row r="309" spans="1:17" ht="19.5" hidden="1" customHeight="1" x14ac:dyDescent="0.25">
      <c r="A309" s="93">
        <v>45016</v>
      </c>
      <c r="B309" s="94" t="s">
        <v>2915</v>
      </c>
      <c r="C309" s="94" t="s">
        <v>16</v>
      </c>
      <c r="D309" s="94" t="s">
        <v>2019</v>
      </c>
      <c r="E309" s="94" t="s">
        <v>477</v>
      </c>
      <c r="F309" s="94" t="s">
        <v>478</v>
      </c>
      <c r="G309" s="94" t="s">
        <v>2811</v>
      </c>
      <c r="H309" s="94" t="s">
        <v>2898</v>
      </c>
      <c r="I309" s="100" t="s">
        <v>2803</v>
      </c>
      <c r="J309" s="94" t="s">
        <v>2804</v>
      </c>
      <c r="K309" s="96">
        <v>24505739.289999999</v>
      </c>
      <c r="L309" s="96">
        <v>5510000</v>
      </c>
      <c r="M309" s="96">
        <v>2755000</v>
      </c>
      <c r="N309" s="96">
        <v>3081807.1</v>
      </c>
      <c r="O309" s="96">
        <v>326807.09999999998</v>
      </c>
      <c r="P309" s="96">
        <v>11.86232667876588</v>
      </c>
      <c r="Q309" s="94" t="s">
        <v>2889</v>
      </c>
    </row>
    <row r="310" spans="1:17" ht="19.5" hidden="1" customHeight="1" x14ac:dyDescent="0.25">
      <c r="A310" s="93">
        <v>45016</v>
      </c>
      <c r="B310" s="94" t="s">
        <v>2915</v>
      </c>
      <c r="C310" s="94" t="s">
        <v>16</v>
      </c>
      <c r="D310" s="94" t="s">
        <v>2019</v>
      </c>
      <c r="E310" s="94" t="s">
        <v>477</v>
      </c>
      <c r="F310" s="94" t="s">
        <v>478</v>
      </c>
      <c r="G310" s="94" t="s">
        <v>2811</v>
      </c>
      <c r="H310" s="94" t="s">
        <v>2898</v>
      </c>
      <c r="I310" s="100" t="s">
        <v>2805</v>
      </c>
      <c r="J310" s="94" t="s">
        <v>2806</v>
      </c>
      <c r="K310" s="96">
        <v>42297321.170000002</v>
      </c>
      <c r="L310" s="96">
        <v>45119400</v>
      </c>
      <c r="M310" s="96">
        <v>22559700</v>
      </c>
      <c r="N310" s="96">
        <v>20840845.5</v>
      </c>
      <c r="O310" s="96">
        <v>-1718854.5</v>
      </c>
      <c r="P310" s="96">
        <v>-7.6191372225694494</v>
      </c>
      <c r="Q310" s="94" t="s">
        <v>2890</v>
      </c>
    </row>
    <row r="311" spans="1:17" ht="19.5" hidden="1" customHeight="1" x14ac:dyDescent="0.25">
      <c r="A311" s="93">
        <v>45016</v>
      </c>
      <c r="B311" s="94" t="s">
        <v>2915</v>
      </c>
      <c r="C311" s="94" t="s">
        <v>16</v>
      </c>
      <c r="D311" s="94" t="s">
        <v>2019</v>
      </c>
      <c r="E311" s="94" t="s">
        <v>477</v>
      </c>
      <c r="F311" s="94" t="s">
        <v>478</v>
      </c>
      <c r="G311" s="94" t="s">
        <v>2811</v>
      </c>
      <c r="H311" s="94" t="s">
        <v>2898</v>
      </c>
      <c r="I311" s="100" t="s">
        <v>2807</v>
      </c>
      <c r="J311" s="94" t="s">
        <v>2808</v>
      </c>
      <c r="K311" s="96">
        <v>14873865.279999999</v>
      </c>
      <c r="L311" s="96">
        <v>4540846</v>
      </c>
      <c r="M311" s="96">
        <v>2270423</v>
      </c>
      <c r="N311" s="96">
        <v>3693997.7800000003</v>
      </c>
      <c r="O311" s="96">
        <v>1423574.78</v>
      </c>
      <c r="P311" s="96">
        <v>62.700861469426627</v>
      </c>
      <c r="Q311" s="94" t="s">
        <v>2889</v>
      </c>
    </row>
    <row r="312" spans="1:17" ht="19.5" hidden="1" customHeight="1" x14ac:dyDescent="0.25">
      <c r="A312" s="93">
        <v>45016</v>
      </c>
      <c r="B312" s="94" t="s">
        <v>2915</v>
      </c>
      <c r="C312" s="94" t="s">
        <v>16</v>
      </c>
      <c r="D312" s="94" t="s">
        <v>2019</v>
      </c>
      <c r="E312" s="94" t="s">
        <v>477</v>
      </c>
      <c r="F312" s="94" t="s">
        <v>478</v>
      </c>
      <c r="G312" s="94" t="s">
        <v>2811</v>
      </c>
      <c r="H312" s="94" t="s">
        <v>2898</v>
      </c>
      <c r="I312" s="100" t="s">
        <v>2870</v>
      </c>
      <c r="J312" s="94" t="s">
        <v>2871</v>
      </c>
      <c r="K312" s="96">
        <v>0</v>
      </c>
      <c r="L312" s="97"/>
      <c r="M312" s="97"/>
      <c r="N312" s="96">
        <v>0</v>
      </c>
      <c r="O312" s="97"/>
      <c r="P312" s="97"/>
      <c r="Q312" s="94" t="s">
        <v>2895</v>
      </c>
    </row>
    <row r="313" spans="1:17" ht="19.5" hidden="1" customHeight="1" x14ac:dyDescent="0.25">
      <c r="A313" s="93">
        <v>45016</v>
      </c>
      <c r="B313" s="94" t="s">
        <v>2915</v>
      </c>
      <c r="C313" s="94" t="s">
        <v>16</v>
      </c>
      <c r="D313" s="94" t="s">
        <v>2019</v>
      </c>
      <c r="E313" s="94" t="s">
        <v>477</v>
      </c>
      <c r="F313" s="94" t="s">
        <v>478</v>
      </c>
      <c r="G313" s="94" t="s">
        <v>2811</v>
      </c>
      <c r="H313" s="94" t="s">
        <v>2898</v>
      </c>
      <c r="I313" s="100" t="s">
        <v>2809</v>
      </c>
      <c r="J313" s="94" t="s">
        <v>2810</v>
      </c>
      <c r="K313" s="96">
        <v>894397.37</v>
      </c>
      <c r="L313" s="96">
        <v>10087167.08</v>
      </c>
      <c r="M313" s="96">
        <v>5043583.54</v>
      </c>
      <c r="N313" s="96">
        <v>699687.77</v>
      </c>
      <c r="O313" s="96">
        <v>-4343895.7699999996</v>
      </c>
      <c r="P313" s="96">
        <v>-86.127170008172399</v>
      </c>
      <c r="Q313" s="94" t="s">
        <v>2890</v>
      </c>
    </row>
    <row r="314" spans="1:17" ht="19.5" hidden="1" customHeight="1" x14ac:dyDescent="0.25">
      <c r="A314" s="93">
        <v>45016</v>
      </c>
      <c r="B314" s="94" t="s">
        <v>2915</v>
      </c>
      <c r="C314" s="94" t="s">
        <v>16</v>
      </c>
      <c r="D314" s="94" t="s">
        <v>2019</v>
      </c>
      <c r="E314" s="94" t="s">
        <v>477</v>
      </c>
      <c r="F314" s="94" t="s">
        <v>478</v>
      </c>
      <c r="G314" s="94" t="s">
        <v>2839</v>
      </c>
      <c r="H314" s="94" t="s">
        <v>2898</v>
      </c>
      <c r="I314" s="99" t="s">
        <v>2812</v>
      </c>
      <c r="J314" s="94" t="s">
        <v>2813</v>
      </c>
      <c r="K314" s="96">
        <v>7411647.9299999997</v>
      </c>
      <c r="L314" s="96">
        <v>7500000</v>
      </c>
      <c r="M314" s="96">
        <v>3750000</v>
      </c>
      <c r="N314" s="96">
        <v>4009451.64</v>
      </c>
      <c r="O314" s="96">
        <v>259451.64</v>
      </c>
      <c r="P314" s="96">
        <v>6.9187104000000001</v>
      </c>
      <c r="Q314" s="94" t="s">
        <v>2890</v>
      </c>
    </row>
    <row r="315" spans="1:17" ht="19.5" hidden="1" customHeight="1" x14ac:dyDescent="0.25">
      <c r="A315" s="93">
        <v>45016</v>
      </c>
      <c r="B315" s="94" t="s">
        <v>2915</v>
      </c>
      <c r="C315" s="94" t="s">
        <v>16</v>
      </c>
      <c r="D315" s="94" t="s">
        <v>2019</v>
      </c>
      <c r="E315" s="94" t="s">
        <v>477</v>
      </c>
      <c r="F315" s="94" t="s">
        <v>478</v>
      </c>
      <c r="G315" s="94" t="s">
        <v>2839</v>
      </c>
      <c r="H315" s="94" t="s">
        <v>2898</v>
      </c>
      <c r="I315" s="99" t="s">
        <v>2814</v>
      </c>
      <c r="J315" s="94" t="s">
        <v>2815</v>
      </c>
      <c r="K315" s="96">
        <v>4195369.04</v>
      </c>
      <c r="L315" s="96">
        <v>1500000</v>
      </c>
      <c r="M315" s="96">
        <v>750000</v>
      </c>
      <c r="N315" s="96">
        <v>1739346.47</v>
      </c>
      <c r="O315" s="96">
        <v>989346.47</v>
      </c>
      <c r="P315" s="96">
        <v>131.91286266666665</v>
      </c>
      <c r="Q315" s="94" t="s">
        <v>2890</v>
      </c>
    </row>
    <row r="316" spans="1:17" ht="19.5" hidden="1" customHeight="1" x14ac:dyDescent="0.25">
      <c r="A316" s="93">
        <v>45016</v>
      </c>
      <c r="B316" s="94" t="s">
        <v>2915</v>
      </c>
      <c r="C316" s="94" t="s">
        <v>16</v>
      </c>
      <c r="D316" s="94" t="s">
        <v>2019</v>
      </c>
      <c r="E316" s="94" t="s">
        <v>477</v>
      </c>
      <c r="F316" s="94" t="s">
        <v>478</v>
      </c>
      <c r="G316" s="94" t="s">
        <v>2839</v>
      </c>
      <c r="H316" s="94" t="s">
        <v>2898</v>
      </c>
      <c r="I316" s="99" t="s">
        <v>2816</v>
      </c>
      <c r="J316" s="94" t="s">
        <v>2817</v>
      </c>
      <c r="K316" s="96">
        <v>266863.98</v>
      </c>
      <c r="L316" s="96">
        <v>390000</v>
      </c>
      <c r="M316" s="96">
        <v>195000</v>
      </c>
      <c r="N316" s="96">
        <v>327019.65999999997</v>
      </c>
      <c r="O316" s="96">
        <v>132019.66</v>
      </c>
      <c r="P316" s="96">
        <v>67.702389743589748</v>
      </c>
      <c r="Q316" s="94" t="s">
        <v>2890</v>
      </c>
    </row>
    <row r="317" spans="1:17" ht="19.5" hidden="1" customHeight="1" x14ac:dyDescent="0.25">
      <c r="A317" s="93">
        <v>45016</v>
      </c>
      <c r="B317" s="94" t="s">
        <v>2915</v>
      </c>
      <c r="C317" s="94" t="s">
        <v>16</v>
      </c>
      <c r="D317" s="94" t="s">
        <v>2019</v>
      </c>
      <c r="E317" s="94" t="s">
        <v>477</v>
      </c>
      <c r="F317" s="94" t="s">
        <v>478</v>
      </c>
      <c r="G317" s="94" t="s">
        <v>2839</v>
      </c>
      <c r="H317" s="94" t="s">
        <v>2898</v>
      </c>
      <c r="I317" s="99" t="s">
        <v>2818</v>
      </c>
      <c r="J317" s="94" t="s">
        <v>2819</v>
      </c>
      <c r="K317" s="96">
        <v>4086390.13</v>
      </c>
      <c r="L317" s="96">
        <v>1600000</v>
      </c>
      <c r="M317" s="96">
        <v>800000</v>
      </c>
      <c r="N317" s="96">
        <v>1406992.85</v>
      </c>
      <c r="O317" s="96">
        <v>606992.85</v>
      </c>
      <c r="P317" s="96">
        <v>75.874106249999997</v>
      </c>
      <c r="Q317" s="94" t="s">
        <v>2890</v>
      </c>
    </row>
    <row r="318" spans="1:17" ht="19.5" hidden="1" customHeight="1" x14ac:dyDescent="0.25">
      <c r="A318" s="93">
        <v>45016</v>
      </c>
      <c r="B318" s="94" t="s">
        <v>2915</v>
      </c>
      <c r="C318" s="94" t="s">
        <v>16</v>
      </c>
      <c r="D318" s="94" t="s">
        <v>2019</v>
      </c>
      <c r="E318" s="94" t="s">
        <v>477</v>
      </c>
      <c r="F318" s="94" t="s">
        <v>478</v>
      </c>
      <c r="G318" s="94" t="s">
        <v>2839</v>
      </c>
      <c r="H318" s="94" t="s">
        <v>2898</v>
      </c>
      <c r="I318" s="99" t="s">
        <v>2820</v>
      </c>
      <c r="J318" s="94" t="s">
        <v>2821</v>
      </c>
      <c r="K318" s="96">
        <v>42307633.170000002</v>
      </c>
      <c r="L318" s="96">
        <v>45119400</v>
      </c>
      <c r="M318" s="96">
        <v>22559700</v>
      </c>
      <c r="N318" s="96">
        <v>20950065.82</v>
      </c>
      <c r="O318" s="96">
        <v>-1609634.18</v>
      </c>
      <c r="P318" s="96">
        <v>-7.1349981604365311</v>
      </c>
      <c r="Q318" s="94" t="s">
        <v>2889</v>
      </c>
    </row>
    <row r="319" spans="1:17" ht="19.5" hidden="1" customHeight="1" x14ac:dyDescent="0.25">
      <c r="A319" s="93">
        <v>45016</v>
      </c>
      <c r="B319" s="94" t="s">
        <v>2915</v>
      </c>
      <c r="C319" s="94" t="s">
        <v>16</v>
      </c>
      <c r="D319" s="94" t="s">
        <v>2019</v>
      </c>
      <c r="E319" s="94" t="s">
        <v>477</v>
      </c>
      <c r="F319" s="94" t="s">
        <v>478</v>
      </c>
      <c r="G319" s="94" t="s">
        <v>2839</v>
      </c>
      <c r="H319" s="94" t="s">
        <v>2898</v>
      </c>
      <c r="I319" s="99" t="s">
        <v>2822</v>
      </c>
      <c r="J319" s="94" t="s">
        <v>2846</v>
      </c>
      <c r="K319" s="96">
        <v>7284400.0800000001</v>
      </c>
      <c r="L319" s="96">
        <v>7560000</v>
      </c>
      <c r="M319" s="96">
        <v>3780000</v>
      </c>
      <c r="N319" s="96">
        <v>4119632.4</v>
      </c>
      <c r="O319" s="96">
        <v>339632.4</v>
      </c>
      <c r="P319" s="96">
        <v>8.9849841269841271</v>
      </c>
      <c r="Q319" s="94" t="s">
        <v>2890</v>
      </c>
    </row>
    <row r="320" spans="1:17" ht="19.5" hidden="1" customHeight="1" x14ac:dyDescent="0.25">
      <c r="A320" s="93">
        <v>45016</v>
      </c>
      <c r="B320" s="94" t="s">
        <v>2915</v>
      </c>
      <c r="C320" s="94" t="s">
        <v>16</v>
      </c>
      <c r="D320" s="94" t="s">
        <v>2019</v>
      </c>
      <c r="E320" s="94" t="s">
        <v>477</v>
      </c>
      <c r="F320" s="94" t="s">
        <v>478</v>
      </c>
      <c r="G320" s="94" t="s">
        <v>2839</v>
      </c>
      <c r="H320" s="94" t="s">
        <v>2898</v>
      </c>
      <c r="I320" s="99" t="s">
        <v>2823</v>
      </c>
      <c r="J320" s="94" t="s">
        <v>2824</v>
      </c>
      <c r="K320" s="96">
        <v>13868297.73</v>
      </c>
      <c r="L320" s="96">
        <v>10500900</v>
      </c>
      <c r="M320" s="96">
        <v>5250450</v>
      </c>
      <c r="N320" s="96">
        <v>7398323.8700000001</v>
      </c>
      <c r="O320" s="96">
        <v>2147873.87</v>
      </c>
      <c r="P320" s="96">
        <v>40.908376805797602</v>
      </c>
      <c r="Q320" s="94" t="s">
        <v>2890</v>
      </c>
    </row>
    <row r="321" spans="1:17" ht="19.5" hidden="1" customHeight="1" x14ac:dyDescent="0.25">
      <c r="A321" s="93">
        <v>45016</v>
      </c>
      <c r="B321" s="94" t="s">
        <v>2915</v>
      </c>
      <c r="C321" s="94" t="s">
        <v>16</v>
      </c>
      <c r="D321" s="94" t="s">
        <v>2019</v>
      </c>
      <c r="E321" s="94" t="s">
        <v>477</v>
      </c>
      <c r="F321" s="94" t="s">
        <v>478</v>
      </c>
      <c r="G321" s="94" t="s">
        <v>2839</v>
      </c>
      <c r="H321" s="94" t="s">
        <v>2898</v>
      </c>
      <c r="I321" s="99" t="s">
        <v>2825</v>
      </c>
      <c r="J321" s="94" t="s">
        <v>2826</v>
      </c>
      <c r="K321" s="96">
        <v>11210512</v>
      </c>
      <c r="L321" s="96">
        <v>2530000</v>
      </c>
      <c r="M321" s="96">
        <v>1265000</v>
      </c>
      <c r="N321" s="96">
        <v>1492320.1</v>
      </c>
      <c r="O321" s="96">
        <v>227320.1</v>
      </c>
      <c r="P321" s="96">
        <v>17.969968379446641</v>
      </c>
      <c r="Q321" s="94" t="s">
        <v>2890</v>
      </c>
    </row>
    <row r="322" spans="1:17" ht="19.5" hidden="1" customHeight="1" x14ac:dyDescent="0.25">
      <c r="A322" s="93">
        <v>45016</v>
      </c>
      <c r="B322" s="94" t="s">
        <v>2915</v>
      </c>
      <c r="C322" s="94" t="s">
        <v>16</v>
      </c>
      <c r="D322" s="94" t="s">
        <v>2019</v>
      </c>
      <c r="E322" s="94" t="s">
        <v>477</v>
      </c>
      <c r="F322" s="94" t="s">
        <v>478</v>
      </c>
      <c r="G322" s="94" t="s">
        <v>2839</v>
      </c>
      <c r="H322" s="94" t="s">
        <v>2898</v>
      </c>
      <c r="I322" s="99" t="s">
        <v>2827</v>
      </c>
      <c r="J322" s="94" t="s">
        <v>2828</v>
      </c>
      <c r="K322" s="96">
        <v>8189046.9800000004</v>
      </c>
      <c r="L322" s="96">
        <v>3335300</v>
      </c>
      <c r="M322" s="96">
        <v>1667650</v>
      </c>
      <c r="N322" s="96">
        <v>4460276.169999999</v>
      </c>
      <c r="O322" s="96">
        <v>2792626.17</v>
      </c>
      <c r="P322" s="96">
        <v>167.45876952597965</v>
      </c>
      <c r="Q322" s="94" t="s">
        <v>2890</v>
      </c>
    </row>
    <row r="323" spans="1:17" ht="19.5" hidden="1" customHeight="1" x14ac:dyDescent="0.25">
      <c r="A323" s="93">
        <v>45016</v>
      </c>
      <c r="B323" s="94" t="s">
        <v>2915</v>
      </c>
      <c r="C323" s="94" t="s">
        <v>16</v>
      </c>
      <c r="D323" s="94" t="s">
        <v>2019</v>
      </c>
      <c r="E323" s="94" t="s">
        <v>477</v>
      </c>
      <c r="F323" s="94" t="s">
        <v>478</v>
      </c>
      <c r="G323" s="94" t="s">
        <v>2839</v>
      </c>
      <c r="H323" s="94" t="s">
        <v>2898</v>
      </c>
      <c r="I323" s="99" t="s">
        <v>2829</v>
      </c>
      <c r="J323" s="94" t="s">
        <v>2830</v>
      </c>
      <c r="K323" s="96">
        <v>2221782.7200000002</v>
      </c>
      <c r="L323" s="96">
        <v>1920000</v>
      </c>
      <c r="M323" s="96">
        <v>960000</v>
      </c>
      <c r="N323" s="96">
        <v>1248480.3</v>
      </c>
      <c r="O323" s="96">
        <v>288480.3</v>
      </c>
      <c r="P323" s="96">
        <v>30.05003125</v>
      </c>
      <c r="Q323" s="94" t="s">
        <v>2890</v>
      </c>
    </row>
    <row r="324" spans="1:17" ht="19.5" hidden="1" customHeight="1" x14ac:dyDescent="0.25">
      <c r="A324" s="93">
        <v>45016</v>
      </c>
      <c r="B324" s="94" t="s">
        <v>2915</v>
      </c>
      <c r="C324" s="94" t="s">
        <v>16</v>
      </c>
      <c r="D324" s="94" t="s">
        <v>2019</v>
      </c>
      <c r="E324" s="94" t="s">
        <v>477</v>
      </c>
      <c r="F324" s="94" t="s">
        <v>478</v>
      </c>
      <c r="G324" s="94" t="s">
        <v>2839</v>
      </c>
      <c r="H324" s="94" t="s">
        <v>2898</v>
      </c>
      <c r="I324" s="99" t="s">
        <v>2831</v>
      </c>
      <c r="J324" s="94" t="s">
        <v>2832</v>
      </c>
      <c r="K324" s="96">
        <v>4775349.9000000004</v>
      </c>
      <c r="L324" s="96">
        <v>3522000</v>
      </c>
      <c r="M324" s="96">
        <v>1761000</v>
      </c>
      <c r="N324" s="96">
        <v>3246674.44</v>
      </c>
      <c r="O324" s="96">
        <v>1485674.44</v>
      </c>
      <c r="P324" s="96">
        <v>84.365385576377051</v>
      </c>
      <c r="Q324" s="94" t="s">
        <v>2890</v>
      </c>
    </row>
    <row r="325" spans="1:17" ht="19.5" hidden="1" customHeight="1" x14ac:dyDescent="0.25">
      <c r="A325" s="93">
        <v>45016</v>
      </c>
      <c r="B325" s="94" t="s">
        <v>2915</v>
      </c>
      <c r="C325" s="94" t="s">
        <v>16</v>
      </c>
      <c r="D325" s="94" t="s">
        <v>2019</v>
      </c>
      <c r="E325" s="94" t="s">
        <v>477</v>
      </c>
      <c r="F325" s="94" t="s">
        <v>478</v>
      </c>
      <c r="G325" s="94" t="s">
        <v>2839</v>
      </c>
      <c r="H325" s="94" t="s">
        <v>2898</v>
      </c>
      <c r="I325" s="99" t="s">
        <v>2833</v>
      </c>
      <c r="J325" s="94" t="s">
        <v>2834</v>
      </c>
      <c r="K325" s="96">
        <v>6558986.6200000001</v>
      </c>
      <c r="L325" s="96">
        <v>6324152.7199999997</v>
      </c>
      <c r="M325" s="96">
        <v>3162076.36</v>
      </c>
      <c r="N325" s="96">
        <v>3568451.28</v>
      </c>
      <c r="O325" s="96">
        <v>406374.92</v>
      </c>
      <c r="P325" s="96">
        <v>12.851521397161958</v>
      </c>
      <c r="Q325" s="94" t="s">
        <v>2890</v>
      </c>
    </row>
    <row r="326" spans="1:17" ht="19.5" hidden="1" customHeight="1" x14ac:dyDescent="0.25">
      <c r="A326" s="93">
        <v>45016</v>
      </c>
      <c r="B326" s="94" t="s">
        <v>2915</v>
      </c>
      <c r="C326" s="94" t="s">
        <v>16</v>
      </c>
      <c r="D326" s="94" t="s">
        <v>2019</v>
      </c>
      <c r="E326" s="94" t="s">
        <v>477</v>
      </c>
      <c r="F326" s="94" t="s">
        <v>478</v>
      </c>
      <c r="G326" s="94" t="s">
        <v>2839</v>
      </c>
      <c r="H326" s="94" t="s">
        <v>2898</v>
      </c>
      <c r="I326" s="99" t="s">
        <v>2835</v>
      </c>
      <c r="J326" s="94" t="s">
        <v>2836</v>
      </c>
      <c r="K326" s="96">
        <v>31976.77</v>
      </c>
      <c r="L326" s="96">
        <v>500</v>
      </c>
      <c r="M326" s="96">
        <v>250</v>
      </c>
      <c r="N326" s="96">
        <v>7901.85</v>
      </c>
      <c r="O326" s="96">
        <v>7651.85</v>
      </c>
      <c r="P326" s="96">
        <v>3060.74</v>
      </c>
      <c r="Q326" s="94" t="s">
        <v>2890</v>
      </c>
    </row>
    <row r="327" spans="1:17" ht="19.5" hidden="1" customHeight="1" x14ac:dyDescent="0.25">
      <c r="A327" s="93">
        <v>45016</v>
      </c>
      <c r="B327" s="94" t="s">
        <v>2915</v>
      </c>
      <c r="C327" s="94" t="s">
        <v>16</v>
      </c>
      <c r="D327" s="94" t="s">
        <v>2019</v>
      </c>
      <c r="E327" s="94" t="s">
        <v>477</v>
      </c>
      <c r="F327" s="94" t="s">
        <v>478</v>
      </c>
      <c r="G327" s="94" t="s">
        <v>2839</v>
      </c>
      <c r="H327" s="94" t="s">
        <v>2898</v>
      </c>
      <c r="I327" s="99" t="s">
        <v>2837</v>
      </c>
      <c r="J327" s="94" t="s">
        <v>2838</v>
      </c>
      <c r="K327" s="96">
        <v>11234233</v>
      </c>
      <c r="L327" s="96">
        <v>6721566</v>
      </c>
      <c r="M327" s="96">
        <v>3360783</v>
      </c>
      <c r="N327" s="96">
        <v>6315169.3999999994</v>
      </c>
      <c r="O327" s="96">
        <v>2954386.4</v>
      </c>
      <c r="P327" s="96">
        <v>87.907681037424908</v>
      </c>
      <c r="Q327" s="94" t="s">
        <v>2890</v>
      </c>
    </row>
    <row r="328" spans="1:17" ht="19.5" hidden="1" customHeight="1" x14ac:dyDescent="0.25">
      <c r="A328" s="93">
        <v>45016</v>
      </c>
      <c r="B328" s="94" t="s">
        <v>2915</v>
      </c>
      <c r="C328" s="94" t="s">
        <v>16</v>
      </c>
      <c r="D328" s="94" t="s">
        <v>2019</v>
      </c>
      <c r="E328" s="94" t="s">
        <v>477</v>
      </c>
      <c r="F328" s="94" t="s">
        <v>478</v>
      </c>
      <c r="G328" s="94" t="s">
        <v>2839</v>
      </c>
      <c r="H328" s="94" t="s">
        <v>2898</v>
      </c>
      <c r="I328" s="99" t="s">
        <v>2872</v>
      </c>
      <c r="J328" s="94" t="s">
        <v>2873</v>
      </c>
      <c r="K328" s="96">
        <v>0</v>
      </c>
      <c r="L328" s="97"/>
      <c r="M328" s="97"/>
      <c r="N328" s="96">
        <v>0</v>
      </c>
      <c r="O328" s="97"/>
      <c r="P328" s="97"/>
      <c r="Q328" s="94" t="s">
        <v>2895</v>
      </c>
    </row>
    <row r="329" spans="1:17" ht="19.5" hidden="1" customHeight="1" x14ac:dyDescent="0.25">
      <c r="A329" s="93">
        <v>45016</v>
      </c>
      <c r="B329" s="94" t="s">
        <v>2915</v>
      </c>
      <c r="C329" s="94" t="s">
        <v>16</v>
      </c>
      <c r="D329" s="94" t="s">
        <v>2019</v>
      </c>
      <c r="E329" s="94" t="s">
        <v>477</v>
      </c>
      <c r="F329" s="94" t="s">
        <v>478</v>
      </c>
      <c r="G329" s="94" t="s">
        <v>2891</v>
      </c>
      <c r="H329" s="94" t="s">
        <v>1944</v>
      </c>
      <c r="I329" s="98" t="s">
        <v>2852</v>
      </c>
      <c r="J329" s="94" t="s">
        <v>2892</v>
      </c>
      <c r="K329" s="96">
        <v>103256602.40000001</v>
      </c>
      <c r="L329" s="96">
        <v>103256602.40000001</v>
      </c>
      <c r="M329" s="96">
        <v>51628301.200000003</v>
      </c>
      <c r="N329" s="96">
        <v>74745592.320000023</v>
      </c>
      <c r="O329" s="96">
        <v>23117291.120000001</v>
      </c>
      <c r="P329" s="96">
        <v>44.776393146168445</v>
      </c>
      <c r="Q329" s="94" t="s">
        <v>2889</v>
      </c>
    </row>
    <row r="330" spans="1:17" ht="19.5" hidden="1" customHeight="1" x14ac:dyDescent="0.25">
      <c r="A330" s="93">
        <v>45016</v>
      </c>
      <c r="B330" s="94" t="s">
        <v>2915</v>
      </c>
      <c r="C330" s="94" t="s">
        <v>16</v>
      </c>
      <c r="D330" s="94" t="s">
        <v>2019</v>
      </c>
      <c r="E330" s="94" t="s">
        <v>477</v>
      </c>
      <c r="F330" s="94" t="s">
        <v>478</v>
      </c>
      <c r="G330" s="94" t="s">
        <v>2901</v>
      </c>
      <c r="H330" s="94" t="s">
        <v>1944</v>
      </c>
      <c r="I330" s="98" t="s">
        <v>2853</v>
      </c>
      <c r="J330" s="94" t="s">
        <v>2893</v>
      </c>
      <c r="K330" s="96">
        <v>80195848.519999996</v>
      </c>
      <c r="L330" s="96">
        <v>80195848.519999996</v>
      </c>
      <c r="M330" s="96">
        <v>40097924.259999998</v>
      </c>
      <c r="N330" s="96">
        <v>71267597.520000011</v>
      </c>
      <c r="O330" s="96">
        <v>31169673.260000002</v>
      </c>
      <c r="P330" s="96">
        <v>77.733882327404046</v>
      </c>
      <c r="Q330" s="94" t="s">
        <v>2889</v>
      </c>
    </row>
    <row r="331" spans="1:17" ht="19.5" hidden="1" customHeight="1" x14ac:dyDescent="0.25">
      <c r="A331" s="93">
        <v>45016</v>
      </c>
      <c r="B331" s="94" t="s">
        <v>2915</v>
      </c>
      <c r="C331" s="94" t="s">
        <v>16</v>
      </c>
      <c r="D331" s="94" t="s">
        <v>2019</v>
      </c>
      <c r="E331" s="94" t="s">
        <v>477</v>
      </c>
      <c r="F331" s="94" t="s">
        <v>478</v>
      </c>
      <c r="G331" s="94" t="s">
        <v>2901</v>
      </c>
      <c r="H331" s="94" t="s">
        <v>1944</v>
      </c>
      <c r="I331" s="98" t="s">
        <v>2854</v>
      </c>
      <c r="J331" s="94" t="s">
        <v>2894</v>
      </c>
      <c r="K331" s="96">
        <v>17691408.620000001</v>
      </c>
      <c r="L331" s="96">
        <v>-17691408.620000001</v>
      </c>
      <c r="M331" s="96">
        <v>-8845704.3100000005</v>
      </c>
      <c r="N331" s="96">
        <v>-10876123.770000001</v>
      </c>
      <c r="O331" s="96">
        <v>-2030419.46</v>
      </c>
      <c r="P331" s="96">
        <v>22.95373425160308</v>
      </c>
      <c r="Q331" s="94" t="s">
        <v>2889</v>
      </c>
    </row>
    <row r="332" spans="1:17" ht="19.5" hidden="1" customHeight="1" x14ac:dyDescent="0.25">
      <c r="A332" s="93">
        <v>45016</v>
      </c>
      <c r="B332" s="94" t="s">
        <v>2915</v>
      </c>
      <c r="C332" s="94" t="s">
        <v>16</v>
      </c>
      <c r="D332" s="94" t="s">
        <v>2019</v>
      </c>
      <c r="E332" s="94" t="s">
        <v>479</v>
      </c>
      <c r="F332" s="94" t="s">
        <v>480</v>
      </c>
      <c r="G332" s="94" t="s">
        <v>2811</v>
      </c>
      <c r="H332" s="94" t="s">
        <v>2898</v>
      </c>
      <c r="I332" s="98" t="s">
        <v>2790</v>
      </c>
      <c r="J332" s="94" t="s">
        <v>2791</v>
      </c>
      <c r="K332" s="96">
        <v>80135217.079999998</v>
      </c>
      <c r="L332" s="96">
        <v>82772394.260000005</v>
      </c>
      <c r="M332" s="96">
        <v>41386197.130000003</v>
      </c>
      <c r="N332" s="96">
        <v>50792149.260000005</v>
      </c>
      <c r="O332" s="96">
        <v>9405952.1300000008</v>
      </c>
      <c r="P332" s="96">
        <v>22.72726846695905</v>
      </c>
      <c r="Q332" s="94" t="s">
        <v>2889</v>
      </c>
    </row>
    <row r="333" spans="1:17" ht="19.5" hidden="1" customHeight="1" x14ac:dyDescent="0.25">
      <c r="A333" s="93">
        <v>45016</v>
      </c>
      <c r="B333" s="94" t="s">
        <v>2915</v>
      </c>
      <c r="C333" s="94" t="s">
        <v>16</v>
      </c>
      <c r="D333" s="94" t="s">
        <v>2019</v>
      </c>
      <c r="E333" s="94" t="s">
        <v>479</v>
      </c>
      <c r="F333" s="94" t="s">
        <v>480</v>
      </c>
      <c r="G333" s="94" t="s">
        <v>2811</v>
      </c>
      <c r="H333" s="94" t="s">
        <v>2898</v>
      </c>
      <c r="I333" s="98" t="s">
        <v>2792</v>
      </c>
      <c r="J333" s="94" t="s">
        <v>2793</v>
      </c>
      <c r="K333" s="96">
        <v>255680</v>
      </c>
      <c r="L333" s="96">
        <v>300000</v>
      </c>
      <c r="M333" s="96">
        <v>150000</v>
      </c>
      <c r="N333" s="96">
        <v>196500</v>
      </c>
      <c r="O333" s="96">
        <v>46500</v>
      </c>
      <c r="P333" s="96">
        <v>31</v>
      </c>
      <c r="Q333" s="94" t="s">
        <v>2889</v>
      </c>
    </row>
    <row r="334" spans="1:17" ht="19.5" hidden="1" customHeight="1" x14ac:dyDescent="0.25">
      <c r="A334" s="93">
        <v>45016</v>
      </c>
      <c r="B334" s="94" t="s">
        <v>2915</v>
      </c>
      <c r="C334" s="94" t="s">
        <v>16</v>
      </c>
      <c r="D334" s="94" t="s">
        <v>2019</v>
      </c>
      <c r="E334" s="94" t="s">
        <v>479</v>
      </c>
      <c r="F334" s="94" t="s">
        <v>480</v>
      </c>
      <c r="G334" s="94" t="s">
        <v>2811</v>
      </c>
      <c r="H334" s="94" t="s">
        <v>2898</v>
      </c>
      <c r="I334" s="98" t="s">
        <v>2794</v>
      </c>
      <c r="J334" s="94" t="s">
        <v>2795</v>
      </c>
      <c r="K334" s="96">
        <v>101233.33</v>
      </c>
      <c r="L334" s="96">
        <v>308138.5</v>
      </c>
      <c r="M334" s="96">
        <v>154069.25</v>
      </c>
      <c r="N334" s="96">
        <v>-828183</v>
      </c>
      <c r="O334" s="96">
        <v>-982252.25</v>
      </c>
      <c r="P334" s="96">
        <v>-637.53945060419255</v>
      </c>
      <c r="Q334" s="94" t="s">
        <v>2890</v>
      </c>
    </row>
    <row r="335" spans="1:17" ht="19.5" hidden="1" customHeight="1" x14ac:dyDescent="0.25">
      <c r="A335" s="93">
        <v>45016</v>
      </c>
      <c r="B335" s="94" t="s">
        <v>2915</v>
      </c>
      <c r="C335" s="94" t="s">
        <v>16</v>
      </c>
      <c r="D335" s="94" t="s">
        <v>2019</v>
      </c>
      <c r="E335" s="94" t="s">
        <v>479</v>
      </c>
      <c r="F335" s="94" t="s">
        <v>480</v>
      </c>
      <c r="G335" s="94" t="s">
        <v>2811</v>
      </c>
      <c r="H335" s="94" t="s">
        <v>2898</v>
      </c>
      <c r="I335" s="98" t="s">
        <v>2865</v>
      </c>
      <c r="J335" s="94" t="s">
        <v>2796</v>
      </c>
      <c r="K335" s="96">
        <v>807788</v>
      </c>
      <c r="L335" s="96">
        <v>903921</v>
      </c>
      <c r="M335" s="96">
        <v>451960.5</v>
      </c>
      <c r="N335" s="96">
        <v>407772</v>
      </c>
      <c r="O335" s="96">
        <v>-44188.5</v>
      </c>
      <c r="P335" s="96">
        <v>-9.7770712263571706</v>
      </c>
      <c r="Q335" s="94" t="s">
        <v>2890</v>
      </c>
    </row>
    <row r="336" spans="1:17" ht="19.5" hidden="1" customHeight="1" x14ac:dyDescent="0.25">
      <c r="A336" s="93">
        <v>45016</v>
      </c>
      <c r="B336" s="94" t="s">
        <v>2915</v>
      </c>
      <c r="C336" s="94" t="s">
        <v>16</v>
      </c>
      <c r="D336" s="94" t="s">
        <v>2019</v>
      </c>
      <c r="E336" s="94" t="s">
        <v>479</v>
      </c>
      <c r="F336" s="94" t="s">
        <v>480</v>
      </c>
      <c r="G336" s="94" t="s">
        <v>2811</v>
      </c>
      <c r="H336" s="94" t="s">
        <v>2898</v>
      </c>
      <c r="I336" s="98" t="s">
        <v>2797</v>
      </c>
      <c r="J336" s="94" t="s">
        <v>2798</v>
      </c>
      <c r="K336" s="96">
        <v>8890564.6899999995</v>
      </c>
      <c r="L336" s="96">
        <v>10872647.77</v>
      </c>
      <c r="M336" s="96">
        <v>5436323.8849999998</v>
      </c>
      <c r="N336" s="96">
        <v>4856344.66</v>
      </c>
      <c r="O336" s="96">
        <v>-579979.22499999998</v>
      </c>
      <c r="P336" s="96">
        <v>-10.668592182307032</v>
      </c>
      <c r="Q336" s="94" t="s">
        <v>2890</v>
      </c>
    </row>
    <row r="337" spans="1:17" ht="19.5" hidden="1" customHeight="1" x14ac:dyDescent="0.25">
      <c r="A337" s="93">
        <v>45016</v>
      </c>
      <c r="B337" s="94" t="s">
        <v>2915</v>
      </c>
      <c r="C337" s="94" t="s">
        <v>16</v>
      </c>
      <c r="D337" s="94" t="s">
        <v>2019</v>
      </c>
      <c r="E337" s="94" t="s">
        <v>479</v>
      </c>
      <c r="F337" s="94" t="s">
        <v>480</v>
      </c>
      <c r="G337" s="94" t="s">
        <v>2811</v>
      </c>
      <c r="H337" s="94" t="s">
        <v>2898</v>
      </c>
      <c r="I337" s="98" t="s">
        <v>2799</v>
      </c>
      <c r="J337" s="94" t="s">
        <v>2800</v>
      </c>
      <c r="K337" s="96">
        <v>15385182.18</v>
      </c>
      <c r="L337" s="96">
        <v>16316071.130000001</v>
      </c>
      <c r="M337" s="96">
        <v>8158035.5650000004</v>
      </c>
      <c r="N337" s="96">
        <v>5592210.4700000007</v>
      </c>
      <c r="O337" s="96">
        <v>-2565825.0950000002</v>
      </c>
      <c r="P337" s="96">
        <v>-31.451506610341674</v>
      </c>
      <c r="Q337" s="94" t="s">
        <v>2890</v>
      </c>
    </row>
    <row r="338" spans="1:17" ht="19.5" hidden="1" customHeight="1" x14ac:dyDescent="0.25">
      <c r="A338" s="93">
        <v>45016</v>
      </c>
      <c r="B338" s="94" t="s">
        <v>2915</v>
      </c>
      <c r="C338" s="94" t="s">
        <v>16</v>
      </c>
      <c r="D338" s="94" t="s">
        <v>2019</v>
      </c>
      <c r="E338" s="94" t="s">
        <v>479</v>
      </c>
      <c r="F338" s="94" t="s">
        <v>480</v>
      </c>
      <c r="G338" s="94" t="s">
        <v>2811</v>
      </c>
      <c r="H338" s="94" t="s">
        <v>2898</v>
      </c>
      <c r="I338" s="98" t="s">
        <v>2801</v>
      </c>
      <c r="J338" s="94" t="s">
        <v>2802</v>
      </c>
      <c r="K338" s="96">
        <v>917772.66</v>
      </c>
      <c r="L338" s="96">
        <v>1396792</v>
      </c>
      <c r="M338" s="96">
        <v>698396</v>
      </c>
      <c r="N338" s="96">
        <v>148078.29</v>
      </c>
      <c r="O338" s="96">
        <v>-550317.71</v>
      </c>
      <c r="P338" s="96">
        <v>-78.797374269039338</v>
      </c>
      <c r="Q338" s="94" t="s">
        <v>2890</v>
      </c>
    </row>
    <row r="339" spans="1:17" ht="19.5" hidden="1" customHeight="1" x14ac:dyDescent="0.25">
      <c r="A339" s="93">
        <v>45016</v>
      </c>
      <c r="B339" s="94" t="s">
        <v>2915</v>
      </c>
      <c r="C339" s="94" t="s">
        <v>16</v>
      </c>
      <c r="D339" s="94" t="s">
        <v>2019</v>
      </c>
      <c r="E339" s="94" t="s">
        <v>479</v>
      </c>
      <c r="F339" s="94" t="s">
        <v>480</v>
      </c>
      <c r="G339" s="94" t="s">
        <v>2811</v>
      </c>
      <c r="H339" s="94" t="s">
        <v>2898</v>
      </c>
      <c r="I339" s="98" t="s">
        <v>2803</v>
      </c>
      <c r="J339" s="94" t="s">
        <v>2804</v>
      </c>
      <c r="K339" s="96">
        <v>37122726.100000001</v>
      </c>
      <c r="L339" s="96">
        <v>18820495.260000002</v>
      </c>
      <c r="M339" s="96">
        <v>9410247.6300000008</v>
      </c>
      <c r="N339" s="96">
        <v>22993223.02</v>
      </c>
      <c r="O339" s="96">
        <v>13582975.390000001</v>
      </c>
      <c r="P339" s="96">
        <v>144.34237996774161</v>
      </c>
      <c r="Q339" s="94" t="s">
        <v>2889</v>
      </c>
    </row>
    <row r="340" spans="1:17" ht="19.5" hidden="1" customHeight="1" x14ac:dyDescent="0.25">
      <c r="A340" s="93">
        <v>45016</v>
      </c>
      <c r="B340" s="94" t="s">
        <v>2915</v>
      </c>
      <c r="C340" s="94" t="s">
        <v>16</v>
      </c>
      <c r="D340" s="94" t="s">
        <v>2019</v>
      </c>
      <c r="E340" s="94" t="s">
        <v>479</v>
      </c>
      <c r="F340" s="94" t="s">
        <v>480</v>
      </c>
      <c r="G340" s="94" t="s">
        <v>2811</v>
      </c>
      <c r="H340" s="94" t="s">
        <v>2898</v>
      </c>
      <c r="I340" s="98" t="s">
        <v>2805</v>
      </c>
      <c r="J340" s="94" t="s">
        <v>2806</v>
      </c>
      <c r="K340" s="96">
        <v>52578199.039999999</v>
      </c>
      <c r="L340" s="96">
        <v>53232768.75</v>
      </c>
      <c r="M340" s="96">
        <v>26616384.375</v>
      </c>
      <c r="N340" s="96">
        <v>23051834.809999999</v>
      </c>
      <c r="O340" s="96">
        <v>-3564549.5649999999</v>
      </c>
      <c r="P340" s="96">
        <v>-13.392313226239994</v>
      </c>
      <c r="Q340" s="94" t="s">
        <v>2890</v>
      </c>
    </row>
    <row r="341" spans="1:17" ht="19.5" hidden="1" customHeight="1" x14ac:dyDescent="0.25">
      <c r="A341" s="93">
        <v>45016</v>
      </c>
      <c r="B341" s="94" t="s">
        <v>2915</v>
      </c>
      <c r="C341" s="94" t="s">
        <v>16</v>
      </c>
      <c r="D341" s="94" t="s">
        <v>2019</v>
      </c>
      <c r="E341" s="94" t="s">
        <v>479</v>
      </c>
      <c r="F341" s="94" t="s">
        <v>480</v>
      </c>
      <c r="G341" s="94" t="s">
        <v>2811</v>
      </c>
      <c r="H341" s="94" t="s">
        <v>2898</v>
      </c>
      <c r="I341" s="98" t="s">
        <v>2807</v>
      </c>
      <c r="J341" s="94" t="s">
        <v>2808</v>
      </c>
      <c r="K341" s="96">
        <v>31206813</v>
      </c>
      <c r="L341" s="96">
        <v>33766217.530000001</v>
      </c>
      <c r="M341" s="96">
        <v>16883108.765000001</v>
      </c>
      <c r="N341" s="96">
        <v>10055483.140000001</v>
      </c>
      <c r="O341" s="96">
        <v>-6827625.625</v>
      </c>
      <c r="P341" s="96">
        <v>-40.440571224383746</v>
      </c>
      <c r="Q341" s="94" t="s">
        <v>2890</v>
      </c>
    </row>
    <row r="342" spans="1:17" ht="19.5" hidden="1" customHeight="1" x14ac:dyDescent="0.25">
      <c r="A342" s="93">
        <v>45016</v>
      </c>
      <c r="B342" s="94" t="s">
        <v>2915</v>
      </c>
      <c r="C342" s="94" t="s">
        <v>16</v>
      </c>
      <c r="D342" s="94" t="s">
        <v>2019</v>
      </c>
      <c r="E342" s="94" t="s">
        <v>479</v>
      </c>
      <c r="F342" s="94" t="s">
        <v>480</v>
      </c>
      <c r="G342" s="94" t="s">
        <v>2811</v>
      </c>
      <c r="H342" s="94" t="s">
        <v>2898</v>
      </c>
      <c r="I342" s="98" t="s">
        <v>2870</v>
      </c>
      <c r="J342" s="94" t="s">
        <v>2871</v>
      </c>
      <c r="K342" s="96">
        <v>0</v>
      </c>
      <c r="L342" s="96">
        <v>0</v>
      </c>
      <c r="M342" s="96">
        <v>0</v>
      </c>
      <c r="N342" s="96">
        <v>0</v>
      </c>
      <c r="O342" s="96">
        <v>0</v>
      </c>
      <c r="P342" s="97"/>
      <c r="Q342" s="94" t="s">
        <v>2889</v>
      </c>
    </row>
    <row r="343" spans="1:17" ht="19.5" hidden="1" customHeight="1" x14ac:dyDescent="0.25">
      <c r="A343" s="93">
        <v>45016</v>
      </c>
      <c r="B343" s="94" t="s">
        <v>2915</v>
      </c>
      <c r="C343" s="94" t="s">
        <v>16</v>
      </c>
      <c r="D343" s="94" t="s">
        <v>2019</v>
      </c>
      <c r="E343" s="94" t="s">
        <v>479</v>
      </c>
      <c r="F343" s="94" t="s">
        <v>480</v>
      </c>
      <c r="G343" s="94" t="s">
        <v>2811</v>
      </c>
      <c r="H343" s="94" t="s">
        <v>2898</v>
      </c>
      <c r="I343" s="98" t="s">
        <v>2809</v>
      </c>
      <c r="J343" s="94" t="s">
        <v>2810</v>
      </c>
      <c r="K343" s="96">
        <v>29606364.530000001</v>
      </c>
      <c r="L343" s="96">
        <v>24562256.66</v>
      </c>
      <c r="M343" s="96">
        <v>12281128.33</v>
      </c>
      <c r="N343" s="96">
        <v>2503656.66</v>
      </c>
      <c r="O343" s="96">
        <v>-9777471.6699999999</v>
      </c>
      <c r="P343" s="96">
        <v>-79.613789606903325</v>
      </c>
      <c r="Q343" s="94" t="s">
        <v>2890</v>
      </c>
    </row>
    <row r="344" spans="1:17" ht="19.5" hidden="1" customHeight="1" x14ac:dyDescent="0.25">
      <c r="A344" s="93">
        <v>45016</v>
      </c>
      <c r="B344" s="94" t="s">
        <v>2915</v>
      </c>
      <c r="C344" s="94" t="s">
        <v>16</v>
      </c>
      <c r="D344" s="94" t="s">
        <v>2019</v>
      </c>
      <c r="E344" s="94" t="s">
        <v>479</v>
      </c>
      <c r="F344" s="94" t="s">
        <v>480</v>
      </c>
      <c r="G344" s="94" t="s">
        <v>2839</v>
      </c>
      <c r="H344" s="94" t="s">
        <v>2898</v>
      </c>
      <c r="I344" s="99" t="s">
        <v>2812</v>
      </c>
      <c r="J344" s="94" t="s">
        <v>2813</v>
      </c>
      <c r="K344" s="96">
        <v>12639306.130000001</v>
      </c>
      <c r="L344" s="96">
        <v>13930502.41</v>
      </c>
      <c r="M344" s="96">
        <v>6965251.2050000001</v>
      </c>
      <c r="N344" s="96">
        <v>9230964.8599999994</v>
      </c>
      <c r="O344" s="96">
        <v>2265713.6549999998</v>
      </c>
      <c r="P344" s="96">
        <v>32.528814658882069</v>
      </c>
      <c r="Q344" s="94" t="s">
        <v>2890</v>
      </c>
    </row>
    <row r="345" spans="1:17" ht="19.5" hidden="1" customHeight="1" x14ac:dyDescent="0.25">
      <c r="A345" s="93">
        <v>45016</v>
      </c>
      <c r="B345" s="94" t="s">
        <v>2915</v>
      </c>
      <c r="C345" s="94" t="s">
        <v>16</v>
      </c>
      <c r="D345" s="94" t="s">
        <v>2019</v>
      </c>
      <c r="E345" s="94" t="s">
        <v>479</v>
      </c>
      <c r="F345" s="94" t="s">
        <v>480</v>
      </c>
      <c r="G345" s="94" t="s">
        <v>2839</v>
      </c>
      <c r="H345" s="94" t="s">
        <v>2898</v>
      </c>
      <c r="I345" s="99" t="s">
        <v>2814</v>
      </c>
      <c r="J345" s="94" t="s">
        <v>2815</v>
      </c>
      <c r="K345" s="96">
        <v>9934079.8599999994</v>
      </c>
      <c r="L345" s="96">
        <v>5537803.0999999996</v>
      </c>
      <c r="M345" s="96">
        <v>2768901.55</v>
      </c>
      <c r="N345" s="96">
        <v>3543275.67</v>
      </c>
      <c r="O345" s="96">
        <v>774374.12</v>
      </c>
      <c r="P345" s="96">
        <v>27.966834718265801</v>
      </c>
      <c r="Q345" s="94" t="s">
        <v>2890</v>
      </c>
    </row>
    <row r="346" spans="1:17" ht="19.5" hidden="1" customHeight="1" x14ac:dyDescent="0.25">
      <c r="A346" s="93">
        <v>45016</v>
      </c>
      <c r="B346" s="94" t="s">
        <v>2915</v>
      </c>
      <c r="C346" s="94" t="s">
        <v>16</v>
      </c>
      <c r="D346" s="94" t="s">
        <v>2019</v>
      </c>
      <c r="E346" s="94" t="s">
        <v>479</v>
      </c>
      <c r="F346" s="94" t="s">
        <v>480</v>
      </c>
      <c r="G346" s="94" t="s">
        <v>2839</v>
      </c>
      <c r="H346" s="94" t="s">
        <v>2898</v>
      </c>
      <c r="I346" s="99" t="s">
        <v>2816</v>
      </c>
      <c r="J346" s="94" t="s">
        <v>2817</v>
      </c>
      <c r="K346" s="96">
        <v>1088662.2</v>
      </c>
      <c r="L346" s="96">
        <v>1815667.52</v>
      </c>
      <c r="M346" s="96">
        <v>907833.76</v>
      </c>
      <c r="N346" s="96">
        <v>2259737.62</v>
      </c>
      <c r="O346" s="96">
        <v>1351903.86</v>
      </c>
      <c r="P346" s="96">
        <v>148.91535428248449</v>
      </c>
      <c r="Q346" s="94" t="s">
        <v>2890</v>
      </c>
    </row>
    <row r="347" spans="1:17" ht="19.5" hidden="1" customHeight="1" x14ac:dyDescent="0.25">
      <c r="A347" s="93">
        <v>45016</v>
      </c>
      <c r="B347" s="94" t="s">
        <v>2915</v>
      </c>
      <c r="C347" s="94" t="s">
        <v>16</v>
      </c>
      <c r="D347" s="94" t="s">
        <v>2019</v>
      </c>
      <c r="E347" s="94" t="s">
        <v>479</v>
      </c>
      <c r="F347" s="94" t="s">
        <v>480</v>
      </c>
      <c r="G347" s="94" t="s">
        <v>2839</v>
      </c>
      <c r="H347" s="94" t="s">
        <v>2898</v>
      </c>
      <c r="I347" s="99" t="s">
        <v>2818</v>
      </c>
      <c r="J347" s="94" t="s">
        <v>2819</v>
      </c>
      <c r="K347" s="96">
        <v>8270859.96</v>
      </c>
      <c r="L347" s="96">
        <v>9845028.9199999999</v>
      </c>
      <c r="M347" s="96">
        <v>4922514.46</v>
      </c>
      <c r="N347" s="96">
        <v>7528870.0899999999</v>
      </c>
      <c r="O347" s="96">
        <v>2606355.63</v>
      </c>
      <c r="P347" s="96">
        <v>52.947648019707394</v>
      </c>
      <c r="Q347" s="94" t="s">
        <v>2890</v>
      </c>
    </row>
    <row r="348" spans="1:17" ht="19.5" hidden="1" customHeight="1" x14ac:dyDescent="0.25">
      <c r="A348" s="93">
        <v>45016</v>
      </c>
      <c r="B348" s="94" t="s">
        <v>2915</v>
      </c>
      <c r="C348" s="94" t="s">
        <v>16</v>
      </c>
      <c r="D348" s="94" t="s">
        <v>2019</v>
      </c>
      <c r="E348" s="94" t="s">
        <v>479</v>
      </c>
      <c r="F348" s="94" t="s">
        <v>480</v>
      </c>
      <c r="G348" s="94" t="s">
        <v>2839</v>
      </c>
      <c r="H348" s="94" t="s">
        <v>2898</v>
      </c>
      <c r="I348" s="99" t="s">
        <v>2820</v>
      </c>
      <c r="J348" s="94" t="s">
        <v>2821</v>
      </c>
      <c r="K348" s="96">
        <v>52140575.560000002</v>
      </c>
      <c r="L348" s="96">
        <v>53232768.75</v>
      </c>
      <c r="M348" s="96">
        <v>26616384.375</v>
      </c>
      <c r="N348" s="96">
        <v>22004795.640000004</v>
      </c>
      <c r="O348" s="96">
        <v>-4611588.7350000003</v>
      </c>
      <c r="P348" s="96">
        <v>-17.326127658914977</v>
      </c>
      <c r="Q348" s="94" t="s">
        <v>2889</v>
      </c>
    </row>
    <row r="349" spans="1:17" ht="19.5" hidden="1" customHeight="1" x14ac:dyDescent="0.25">
      <c r="A349" s="93">
        <v>45016</v>
      </c>
      <c r="B349" s="94" t="s">
        <v>2915</v>
      </c>
      <c r="C349" s="94" t="s">
        <v>16</v>
      </c>
      <c r="D349" s="94" t="s">
        <v>2019</v>
      </c>
      <c r="E349" s="94" t="s">
        <v>479</v>
      </c>
      <c r="F349" s="94" t="s">
        <v>480</v>
      </c>
      <c r="G349" s="94" t="s">
        <v>2839</v>
      </c>
      <c r="H349" s="94" t="s">
        <v>2898</v>
      </c>
      <c r="I349" s="99" t="s">
        <v>2822</v>
      </c>
      <c r="J349" s="94" t="s">
        <v>2846</v>
      </c>
      <c r="K349" s="96">
        <v>11568374.42</v>
      </c>
      <c r="L349" s="96">
        <v>11774870.789999999</v>
      </c>
      <c r="M349" s="96">
        <v>5887435.3949999996</v>
      </c>
      <c r="N349" s="96">
        <v>7114758.5500000007</v>
      </c>
      <c r="O349" s="96">
        <v>1227323.155</v>
      </c>
      <c r="P349" s="96">
        <v>20.846481917106455</v>
      </c>
      <c r="Q349" s="94" t="s">
        <v>2890</v>
      </c>
    </row>
    <row r="350" spans="1:17" ht="19.5" hidden="1" customHeight="1" x14ac:dyDescent="0.25">
      <c r="A350" s="93">
        <v>45016</v>
      </c>
      <c r="B350" s="94" t="s">
        <v>2915</v>
      </c>
      <c r="C350" s="94" t="s">
        <v>16</v>
      </c>
      <c r="D350" s="94" t="s">
        <v>2019</v>
      </c>
      <c r="E350" s="94" t="s">
        <v>479</v>
      </c>
      <c r="F350" s="94" t="s">
        <v>480</v>
      </c>
      <c r="G350" s="94" t="s">
        <v>2839</v>
      </c>
      <c r="H350" s="94" t="s">
        <v>2898</v>
      </c>
      <c r="I350" s="99" t="s">
        <v>2823</v>
      </c>
      <c r="J350" s="94" t="s">
        <v>2824</v>
      </c>
      <c r="K350" s="96">
        <v>25023998.399999999</v>
      </c>
      <c r="L350" s="96">
        <v>22805135.969999999</v>
      </c>
      <c r="M350" s="96">
        <v>11402567.984999999</v>
      </c>
      <c r="N350" s="96">
        <v>15015584.5</v>
      </c>
      <c r="O350" s="96">
        <v>3613016.5150000001</v>
      </c>
      <c r="P350" s="96">
        <v>31.685989680157121</v>
      </c>
      <c r="Q350" s="94" t="s">
        <v>2890</v>
      </c>
    </row>
    <row r="351" spans="1:17" ht="19.5" hidden="1" customHeight="1" x14ac:dyDescent="0.25">
      <c r="A351" s="93">
        <v>45016</v>
      </c>
      <c r="B351" s="94" t="s">
        <v>2915</v>
      </c>
      <c r="C351" s="94" t="s">
        <v>16</v>
      </c>
      <c r="D351" s="94" t="s">
        <v>2019</v>
      </c>
      <c r="E351" s="94" t="s">
        <v>479</v>
      </c>
      <c r="F351" s="94" t="s">
        <v>480</v>
      </c>
      <c r="G351" s="94" t="s">
        <v>2839</v>
      </c>
      <c r="H351" s="94" t="s">
        <v>2898</v>
      </c>
      <c r="I351" s="99" t="s">
        <v>2825</v>
      </c>
      <c r="J351" s="94" t="s">
        <v>2826</v>
      </c>
      <c r="K351" s="96">
        <v>20154130.25</v>
      </c>
      <c r="L351" s="96">
        <v>17383581.449999999</v>
      </c>
      <c r="M351" s="96">
        <v>8691790.7249999996</v>
      </c>
      <c r="N351" s="96">
        <v>2076997.17</v>
      </c>
      <c r="O351" s="96">
        <v>-6614793.5549999997</v>
      </c>
      <c r="P351" s="96">
        <v>-76.103921093889426</v>
      </c>
      <c r="Q351" s="94" t="s">
        <v>2889</v>
      </c>
    </row>
    <row r="352" spans="1:17" ht="19.5" hidden="1" customHeight="1" x14ac:dyDescent="0.25">
      <c r="A352" s="93">
        <v>45016</v>
      </c>
      <c r="B352" s="94" t="s">
        <v>2915</v>
      </c>
      <c r="C352" s="94" t="s">
        <v>16</v>
      </c>
      <c r="D352" s="94" t="s">
        <v>2019</v>
      </c>
      <c r="E352" s="94" t="s">
        <v>479</v>
      </c>
      <c r="F352" s="94" t="s">
        <v>480</v>
      </c>
      <c r="G352" s="94" t="s">
        <v>2839</v>
      </c>
      <c r="H352" s="94" t="s">
        <v>2898</v>
      </c>
      <c r="I352" s="99" t="s">
        <v>2827</v>
      </c>
      <c r="J352" s="94" t="s">
        <v>2828</v>
      </c>
      <c r="K352" s="96">
        <v>15256057.1</v>
      </c>
      <c r="L352" s="96">
        <v>17064741</v>
      </c>
      <c r="M352" s="96">
        <v>8532370.5</v>
      </c>
      <c r="N352" s="96">
        <v>12650000.140000001</v>
      </c>
      <c r="O352" s="96">
        <v>4117629.64</v>
      </c>
      <c r="P352" s="96">
        <v>48.25891749543694</v>
      </c>
      <c r="Q352" s="94" t="s">
        <v>2890</v>
      </c>
    </row>
    <row r="353" spans="1:17" ht="19.5" hidden="1" customHeight="1" x14ac:dyDescent="0.25">
      <c r="A353" s="93">
        <v>45016</v>
      </c>
      <c r="B353" s="94" t="s">
        <v>2915</v>
      </c>
      <c r="C353" s="94" t="s">
        <v>16</v>
      </c>
      <c r="D353" s="94" t="s">
        <v>2019</v>
      </c>
      <c r="E353" s="94" t="s">
        <v>479</v>
      </c>
      <c r="F353" s="94" t="s">
        <v>480</v>
      </c>
      <c r="G353" s="94" t="s">
        <v>2839</v>
      </c>
      <c r="H353" s="94" t="s">
        <v>2898</v>
      </c>
      <c r="I353" s="99" t="s">
        <v>2829</v>
      </c>
      <c r="J353" s="94" t="s">
        <v>2830</v>
      </c>
      <c r="K353" s="96">
        <v>4695583.53</v>
      </c>
      <c r="L353" s="96">
        <v>4894259.29</v>
      </c>
      <c r="M353" s="96">
        <v>2447129.645</v>
      </c>
      <c r="N353" s="96">
        <v>3911779.9299999997</v>
      </c>
      <c r="O353" s="96">
        <v>1464650.2849999999</v>
      </c>
      <c r="P353" s="96">
        <v>59.851765025714442</v>
      </c>
      <c r="Q353" s="94" t="s">
        <v>2890</v>
      </c>
    </row>
    <row r="354" spans="1:17" ht="19.5" hidden="1" customHeight="1" x14ac:dyDescent="0.25">
      <c r="A354" s="93">
        <v>45016</v>
      </c>
      <c r="B354" s="94" t="s">
        <v>2915</v>
      </c>
      <c r="C354" s="94" t="s">
        <v>16</v>
      </c>
      <c r="D354" s="94" t="s">
        <v>2019</v>
      </c>
      <c r="E354" s="94" t="s">
        <v>479</v>
      </c>
      <c r="F354" s="94" t="s">
        <v>480</v>
      </c>
      <c r="G354" s="94" t="s">
        <v>2839</v>
      </c>
      <c r="H354" s="94" t="s">
        <v>2898</v>
      </c>
      <c r="I354" s="99" t="s">
        <v>2831</v>
      </c>
      <c r="J354" s="94" t="s">
        <v>2832</v>
      </c>
      <c r="K354" s="96">
        <v>5227573.05</v>
      </c>
      <c r="L354" s="96">
        <v>6940145.4400000004</v>
      </c>
      <c r="M354" s="96">
        <v>3470072.72</v>
      </c>
      <c r="N354" s="96">
        <v>3314600.2499999995</v>
      </c>
      <c r="O354" s="96">
        <v>-155472.47</v>
      </c>
      <c r="P354" s="96">
        <v>-4.4803807454501987</v>
      </c>
      <c r="Q354" s="94" t="s">
        <v>2889</v>
      </c>
    </row>
    <row r="355" spans="1:17" ht="19.5" hidden="1" customHeight="1" x14ac:dyDescent="0.25">
      <c r="A355" s="93">
        <v>45016</v>
      </c>
      <c r="B355" s="94" t="s">
        <v>2915</v>
      </c>
      <c r="C355" s="94" t="s">
        <v>16</v>
      </c>
      <c r="D355" s="94" t="s">
        <v>2019</v>
      </c>
      <c r="E355" s="94" t="s">
        <v>479</v>
      </c>
      <c r="F355" s="94" t="s">
        <v>480</v>
      </c>
      <c r="G355" s="94" t="s">
        <v>2839</v>
      </c>
      <c r="H355" s="94" t="s">
        <v>2898</v>
      </c>
      <c r="I355" s="99" t="s">
        <v>2833</v>
      </c>
      <c r="J355" s="94" t="s">
        <v>2834</v>
      </c>
      <c r="K355" s="96">
        <v>14776432.720000001</v>
      </c>
      <c r="L355" s="96">
        <v>15180779.859999999</v>
      </c>
      <c r="M355" s="96">
        <v>7590389.9299999997</v>
      </c>
      <c r="N355" s="96">
        <v>9048818.4199999981</v>
      </c>
      <c r="O355" s="96">
        <v>1458428.49</v>
      </c>
      <c r="P355" s="96">
        <v>19.214144509701097</v>
      </c>
      <c r="Q355" s="94" t="s">
        <v>2890</v>
      </c>
    </row>
    <row r="356" spans="1:17" ht="19.5" hidden="1" customHeight="1" x14ac:dyDescent="0.25">
      <c r="A356" s="93">
        <v>45016</v>
      </c>
      <c r="B356" s="94" t="s">
        <v>2915</v>
      </c>
      <c r="C356" s="94" t="s">
        <v>16</v>
      </c>
      <c r="D356" s="94" t="s">
        <v>2019</v>
      </c>
      <c r="E356" s="94" t="s">
        <v>479</v>
      </c>
      <c r="F356" s="94" t="s">
        <v>480</v>
      </c>
      <c r="G356" s="94" t="s">
        <v>2839</v>
      </c>
      <c r="H356" s="94" t="s">
        <v>2898</v>
      </c>
      <c r="I356" s="99" t="s">
        <v>2835</v>
      </c>
      <c r="J356" s="94" t="s">
        <v>2836</v>
      </c>
      <c r="K356" s="96">
        <v>272502.53000000003</v>
      </c>
      <c r="L356" s="96">
        <v>245399.61</v>
      </c>
      <c r="M356" s="96">
        <v>122699.80499999999</v>
      </c>
      <c r="N356" s="96">
        <v>58608.380000000005</v>
      </c>
      <c r="O356" s="96">
        <v>-64091.425000000003</v>
      </c>
      <c r="P356" s="96">
        <v>-52.234333216747984</v>
      </c>
      <c r="Q356" s="94" t="s">
        <v>2889</v>
      </c>
    </row>
    <row r="357" spans="1:17" ht="19.5" hidden="1" customHeight="1" x14ac:dyDescent="0.25">
      <c r="A357" s="93">
        <v>45016</v>
      </c>
      <c r="B357" s="94" t="s">
        <v>2915</v>
      </c>
      <c r="C357" s="94" t="s">
        <v>16</v>
      </c>
      <c r="D357" s="94" t="s">
        <v>2019</v>
      </c>
      <c r="E357" s="94" t="s">
        <v>479</v>
      </c>
      <c r="F357" s="94" t="s">
        <v>480</v>
      </c>
      <c r="G357" s="94" t="s">
        <v>2839</v>
      </c>
      <c r="H357" s="94" t="s">
        <v>2898</v>
      </c>
      <c r="I357" s="99" t="s">
        <v>2837</v>
      </c>
      <c r="J357" s="94" t="s">
        <v>2838</v>
      </c>
      <c r="K357" s="96">
        <v>12844122.66</v>
      </c>
      <c r="L357" s="96">
        <v>14636523.25</v>
      </c>
      <c r="M357" s="96">
        <v>7318261.625</v>
      </c>
      <c r="N357" s="96">
        <v>7098317.7199999997</v>
      </c>
      <c r="O357" s="96">
        <v>-219943.905</v>
      </c>
      <c r="P357" s="96">
        <v>-3.0054118897395936</v>
      </c>
      <c r="Q357" s="94" t="s">
        <v>2889</v>
      </c>
    </row>
    <row r="358" spans="1:17" ht="19.5" hidden="1" customHeight="1" x14ac:dyDescent="0.25">
      <c r="A358" s="93">
        <v>45016</v>
      </c>
      <c r="B358" s="94" t="s">
        <v>2915</v>
      </c>
      <c r="C358" s="94" t="s">
        <v>16</v>
      </c>
      <c r="D358" s="94" t="s">
        <v>2019</v>
      </c>
      <c r="E358" s="94" t="s">
        <v>479</v>
      </c>
      <c r="F358" s="94" t="s">
        <v>480</v>
      </c>
      <c r="G358" s="94" t="s">
        <v>2839</v>
      </c>
      <c r="H358" s="94" t="s">
        <v>2898</v>
      </c>
      <c r="I358" s="99" t="s">
        <v>2872</v>
      </c>
      <c r="J358" s="94" t="s">
        <v>2873</v>
      </c>
      <c r="K358" s="96">
        <v>0</v>
      </c>
      <c r="L358" s="96">
        <v>0</v>
      </c>
      <c r="M358" s="96">
        <v>0</v>
      </c>
      <c r="N358" s="96">
        <v>0</v>
      </c>
      <c r="O358" s="96">
        <v>0</v>
      </c>
      <c r="P358" s="97"/>
      <c r="Q358" s="94" t="s">
        <v>2890</v>
      </c>
    </row>
    <row r="359" spans="1:17" ht="19.5" hidden="1" customHeight="1" x14ac:dyDescent="0.25">
      <c r="A359" s="93">
        <v>45016</v>
      </c>
      <c r="B359" s="94" t="s">
        <v>2915</v>
      </c>
      <c r="C359" s="94" t="s">
        <v>16</v>
      </c>
      <c r="D359" s="94" t="s">
        <v>2019</v>
      </c>
      <c r="E359" s="94" t="s">
        <v>479</v>
      </c>
      <c r="F359" s="94" t="s">
        <v>480</v>
      </c>
      <c r="G359" s="94" t="s">
        <v>2891</v>
      </c>
      <c r="H359" s="94" t="s">
        <v>1944</v>
      </c>
      <c r="I359" s="100" t="s">
        <v>2852</v>
      </c>
      <c r="J359" s="94" t="s">
        <v>2892</v>
      </c>
      <c r="K359" s="96">
        <v>242621789.58000001</v>
      </c>
      <c r="L359" s="96">
        <v>242621789.58000001</v>
      </c>
      <c r="M359" s="96">
        <v>121310894.79000001</v>
      </c>
      <c r="N359" s="96">
        <v>175144522.24000004</v>
      </c>
      <c r="O359" s="96">
        <v>53833627.450000003</v>
      </c>
      <c r="P359" s="96">
        <v>44.376580968420704</v>
      </c>
      <c r="Q359" s="94" t="s">
        <v>2889</v>
      </c>
    </row>
    <row r="360" spans="1:17" ht="19.5" hidden="1" customHeight="1" x14ac:dyDescent="0.25">
      <c r="A360" s="93">
        <v>45016</v>
      </c>
      <c r="B360" s="94" t="s">
        <v>2915</v>
      </c>
      <c r="C360" s="94" t="s">
        <v>16</v>
      </c>
      <c r="D360" s="94" t="s">
        <v>2019</v>
      </c>
      <c r="E360" s="94" t="s">
        <v>479</v>
      </c>
      <c r="F360" s="94" t="s">
        <v>480</v>
      </c>
      <c r="G360" s="94" t="s">
        <v>2901</v>
      </c>
      <c r="H360" s="94" t="s">
        <v>1944</v>
      </c>
      <c r="I360" s="100" t="s">
        <v>2853</v>
      </c>
      <c r="J360" s="94" t="s">
        <v>2893</v>
      </c>
      <c r="K360" s="96">
        <v>218101137.25</v>
      </c>
      <c r="L360" s="96">
        <v>218101137.25</v>
      </c>
      <c r="M360" s="96">
        <v>109050568.625</v>
      </c>
      <c r="N360" s="96">
        <v>168100595.08999997</v>
      </c>
      <c r="O360" s="96">
        <v>59050026.465000004</v>
      </c>
      <c r="P360" s="96">
        <v>54.149214634597236</v>
      </c>
      <c r="Q360" s="94" t="s">
        <v>2889</v>
      </c>
    </row>
    <row r="361" spans="1:17" ht="19.5" hidden="1" customHeight="1" x14ac:dyDescent="0.25">
      <c r="A361" s="93">
        <v>45016</v>
      </c>
      <c r="B361" s="94" t="s">
        <v>2915</v>
      </c>
      <c r="C361" s="94" t="s">
        <v>16</v>
      </c>
      <c r="D361" s="94" t="s">
        <v>2019</v>
      </c>
      <c r="E361" s="94" t="s">
        <v>479</v>
      </c>
      <c r="F361" s="94" t="s">
        <v>480</v>
      </c>
      <c r="G361" s="94" t="s">
        <v>2901</v>
      </c>
      <c r="H361" s="94" t="s">
        <v>1944</v>
      </c>
      <c r="I361" s="100" t="s">
        <v>2854</v>
      </c>
      <c r="J361" s="94" t="s">
        <v>2894</v>
      </c>
      <c r="K361" s="96">
        <v>32361474.539999999</v>
      </c>
      <c r="L361" s="96">
        <v>-32361474.539999999</v>
      </c>
      <c r="M361" s="96">
        <v>-16180737.27</v>
      </c>
      <c r="N361" s="96">
        <v>-36035560.180000007</v>
      </c>
      <c r="O361" s="96">
        <v>-19854822.91</v>
      </c>
      <c r="P361" s="96">
        <v>122.70654036767509</v>
      </c>
      <c r="Q361" s="94" t="s">
        <v>2889</v>
      </c>
    </row>
    <row r="362" spans="1:17" ht="19.5" hidden="1" customHeight="1" x14ac:dyDescent="0.25">
      <c r="A362" s="93">
        <v>45016</v>
      </c>
      <c r="B362" s="94" t="s">
        <v>2915</v>
      </c>
      <c r="C362" s="94" t="s">
        <v>16</v>
      </c>
      <c r="D362" s="94" t="s">
        <v>2019</v>
      </c>
      <c r="E362" s="94" t="s">
        <v>481</v>
      </c>
      <c r="F362" s="94" t="s">
        <v>482</v>
      </c>
      <c r="G362" s="94" t="s">
        <v>2811</v>
      </c>
      <c r="H362" s="94" t="s">
        <v>2898</v>
      </c>
      <c r="I362" s="100" t="s">
        <v>2790</v>
      </c>
      <c r="J362" s="94" t="s">
        <v>2791</v>
      </c>
      <c r="K362" s="96">
        <v>18310539.600000001</v>
      </c>
      <c r="L362" s="96">
        <v>15500000</v>
      </c>
      <c r="M362" s="96">
        <v>7750000</v>
      </c>
      <c r="N362" s="96">
        <v>10872962.490000002</v>
      </c>
      <c r="O362" s="96">
        <v>3122962.49</v>
      </c>
      <c r="P362" s="96">
        <v>40.296290193548387</v>
      </c>
      <c r="Q362" s="94" t="s">
        <v>2889</v>
      </c>
    </row>
    <row r="363" spans="1:17" ht="19.5" hidden="1" customHeight="1" x14ac:dyDescent="0.25">
      <c r="A363" s="93">
        <v>45016</v>
      </c>
      <c r="B363" s="94" t="s">
        <v>2915</v>
      </c>
      <c r="C363" s="94" t="s">
        <v>16</v>
      </c>
      <c r="D363" s="94" t="s">
        <v>2019</v>
      </c>
      <c r="E363" s="94" t="s">
        <v>481</v>
      </c>
      <c r="F363" s="94" t="s">
        <v>482</v>
      </c>
      <c r="G363" s="94" t="s">
        <v>2811</v>
      </c>
      <c r="H363" s="94" t="s">
        <v>2898</v>
      </c>
      <c r="I363" s="100" t="s">
        <v>2792</v>
      </c>
      <c r="J363" s="94" t="s">
        <v>2793</v>
      </c>
      <c r="K363" s="96">
        <v>21933.33</v>
      </c>
      <c r="L363" s="96">
        <v>30000</v>
      </c>
      <c r="M363" s="96">
        <v>15000</v>
      </c>
      <c r="N363" s="96">
        <v>10850</v>
      </c>
      <c r="O363" s="96">
        <v>-4150</v>
      </c>
      <c r="P363" s="96">
        <v>-27.666666666666668</v>
      </c>
      <c r="Q363" s="94" t="s">
        <v>2890</v>
      </c>
    </row>
    <row r="364" spans="1:17" ht="19.5" hidden="1" customHeight="1" x14ac:dyDescent="0.25">
      <c r="A364" s="93">
        <v>45016</v>
      </c>
      <c r="B364" s="94" t="s">
        <v>2915</v>
      </c>
      <c r="C364" s="94" t="s">
        <v>16</v>
      </c>
      <c r="D364" s="94" t="s">
        <v>2019</v>
      </c>
      <c r="E364" s="94" t="s">
        <v>481</v>
      </c>
      <c r="F364" s="94" t="s">
        <v>482</v>
      </c>
      <c r="G364" s="94" t="s">
        <v>2811</v>
      </c>
      <c r="H364" s="94" t="s">
        <v>2898</v>
      </c>
      <c r="I364" s="100" t="s">
        <v>2794</v>
      </c>
      <c r="J364" s="94" t="s">
        <v>2795</v>
      </c>
      <c r="K364" s="96">
        <v>0</v>
      </c>
      <c r="L364" s="97"/>
      <c r="M364" s="97"/>
      <c r="N364" s="96">
        <v>0</v>
      </c>
      <c r="O364" s="97"/>
      <c r="P364" s="97"/>
      <c r="Q364" s="94" t="s">
        <v>2895</v>
      </c>
    </row>
    <row r="365" spans="1:17" ht="19.5" hidden="1" customHeight="1" x14ac:dyDescent="0.25">
      <c r="A365" s="93">
        <v>45016</v>
      </c>
      <c r="B365" s="94" t="s">
        <v>2915</v>
      </c>
      <c r="C365" s="94" t="s">
        <v>16</v>
      </c>
      <c r="D365" s="94" t="s">
        <v>2019</v>
      </c>
      <c r="E365" s="94" t="s">
        <v>481</v>
      </c>
      <c r="F365" s="94" t="s">
        <v>482</v>
      </c>
      <c r="G365" s="94" t="s">
        <v>2811</v>
      </c>
      <c r="H365" s="94" t="s">
        <v>2898</v>
      </c>
      <c r="I365" s="100" t="s">
        <v>2865</v>
      </c>
      <c r="J365" s="94" t="s">
        <v>2796</v>
      </c>
      <c r="K365" s="96">
        <v>198525.33</v>
      </c>
      <c r="L365" s="96">
        <v>180000</v>
      </c>
      <c r="M365" s="96">
        <v>90000</v>
      </c>
      <c r="N365" s="96">
        <v>170965.25</v>
      </c>
      <c r="O365" s="96">
        <v>80965.25</v>
      </c>
      <c r="P365" s="96">
        <v>89.961388888888891</v>
      </c>
      <c r="Q365" s="94" t="s">
        <v>2889</v>
      </c>
    </row>
    <row r="366" spans="1:17" ht="19.5" hidden="1" customHeight="1" x14ac:dyDescent="0.25">
      <c r="A366" s="93">
        <v>45016</v>
      </c>
      <c r="B366" s="94" t="s">
        <v>2915</v>
      </c>
      <c r="C366" s="94" t="s">
        <v>16</v>
      </c>
      <c r="D366" s="94" t="s">
        <v>2019</v>
      </c>
      <c r="E366" s="94" t="s">
        <v>481</v>
      </c>
      <c r="F366" s="94" t="s">
        <v>482</v>
      </c>
      <c r="G366" s="94" t="s">
        <v>2811</v>
      </c>
      <c r="H366" s="94" t="s">
        <v>2898</v>
      </c>
      <c r="I366" s="100" t="s">
        <v>2797</v>
      </c>
      <c r="J366" s="94" t="s">
        <v>2798</v>
      </c>
      <c r="K366" s="96">
        <v>1725307.96</v>
      </c>
      <c r="L366" s="96">
        <v>1500000</v>
      </c>
      <c r="M366" s="96">
        <v>750000</v>
      </c>
      <c r="N366" s="96">
        <v>891086.96</v>
      </c>
      <c r="O366" s="96">
        <v>141086.96</v>
      </c>
      <c r="P366" s="96">
        <v>18.811594666666668</v>
      </c>
      <c r="Q366" s="94" t="s">
        <v>2889</v>
      </c>
    </row>
    <row r="367" spans="1:17" ht="19.5" hidden="1" customHeight="1" x14ac:dyDescent="0.25">
      <c r="A367" s="93">
        <v>45016</v>
      </c>
      <c r="B367" s="94" t="s">
        <v>2915</v>
      </c>
      <c r="C367" s="94" t="s">
        <v>16</v>
      </c>
      <c r="D367" s="94" t="s">
        <v>2019</v>
      </c>
      <c r="E367" s="94" t="s">
        <v>481</v>
      </c>
      <c r="F367" s="94" t="s">
        <v>482</v>
      </c>
      <c r="G367" s="94" t="s">
        <v>2811</v>
      </c>
      <c r="H367" s="94" t="s">
        <v>2898</v>
      </c>
      <c r="I367" s="100" t="s">
        <v>2799</v>
      </c>
      <c r="J367" s="94" t="s">
        <v>2800</v>
      </c>
      <c r="K367" s="96">
        <v>2417515.06</v>
      </c>
      <c r="L367" s="96">
        <v>500000</v>
      </c>
      <c r="M367" s="96">
        <v>250000</v>
      </c>
      <c r="N367" s="96">
        <v>220423.46</v>
      </c>
      <c r="O367" s="96">
        <v>-29576.54</v>
      </c>
      <c r="P367" s="96">
        <v>-11.830615999999999</v>
      </c>
      <c r="Q367" s="94" t="s">
        <v>2890</v>
      </c>
    </row>
    <row r="368" spans="1:17" ht="19.5" hidden="1" customHeight="1" x14ac:dyDescent="0.25">
      <c r="A368" s="93">
        <v>45016</v>
      </c>
      <c r="B368" s="94" t="s">
        <v>2915</v>
      </c>
      <c r="C368" s="94" t="s">
        <v>16</v>
      </c>
      <c r="D368" s="94" t="s">
        <v>2019</v>
      </c>
      <c r="E368" s="94" t="s">
        <v>481</v>
      </c>
      <c r="F368" s="94" t="s">
        <v>482</v>
      </c>
      <c r="G368" s="94" t="s">
        <v>2811</v>
      </c>
      <c r="H368" s="94" t="s">
        <v>2898</v>
      </c>
      <c r="I368" s="100" t="s">
        <v>2801</v>
      </c>
      <c r="J368" s="94" t="s">
        <v>2802</v>
      </c>
      <c r="K368" s="96">
        <v>0</v>
      </c>
      <c r="L368" s="97"/>
      <c r="M368" s="97"/>
      <c r="N368" s="96">
        <v>0</v>
      </c>
      <c r="O368" s="97"/>
      <c r="P368" s="97"/>
      <c r="Q368" s="94" t="s">
        <v>2895</v>
      </c>
    </row>
    <row r="369" spans="1:17" ht="19.5" hidden="1" customHeight="1" x14ac:dyDescent="0.25">
      <c r="A369" s="93">
        <v>45016</v>
      </c>
      <c r="B369" s="94" t="s">
        <v>2915</v>
      </c>
      <c r="C369" s="94" t="s">
        <v>16</v>
      </c>
      <c r="D369" s="94" t="s">
        <v>2019</v>
      </c>
      <c r="E369" s="94" t="s">
        <v>481</v>
      </c>
      <c r="F369" s="94" t="s">
        <v>482</v>
      </c>
      <c r="G369" s="94" t="s">
        <v>2811</v>
      </c>
      <c r="H369" s="94" t="s">
        <v>2898</v>
      </c>
      <c r="I369" s="100" t="s">
        <v>2803</v>
      </c>
      <c r="J369" s="94" t="s">
        <v>2804</v>
      </c>
      <c r="K369" s="96">
        <v>15769588.220000001</v>
      </c>
      <c r="L369" s="96">
        <v>1418000</v>
      </c>
      <c r="M369" s="96">
        <v>709000</v>
      </c>
      <c r="N369" s="96">
        <v>690417.5</v>
      </c>
      <c r="O369" s="96">
        <v>-18582.5</v>
      </c>
      <c r="P369" s="96">
        <v>-2.6209449929478139</v>
      </c>
      <c r="Q369" s="94" t="s">
        <v>2890</v>
      </c>
    </row>
    <row r="370" spans="1:17" ht="19.5" hidden="1" customHeight="1" x14ac:dyDescent="0.25">
      <c r="A370" s="93">
        <v>45016</v>
      </c>
      <c r="B370" s="94" t="s">
        <v>2915</v>
      </c>
      <c r="C370" s="94" t="s">
        <v>16</v>
      </c>
      <c r="D370" s="94" t="s">
        <v>2019</v>
      </c>
      <c r="E370" s="94" t="s">
        <v>481</v>
      </c>
      <c r="F370" s="94" t="s">
        <v>482</v>
      </c>
      <c r="G370" s="94" t="s">
        <v>2811</v>
      </c>
      <c r="H370" s="94" t="s">
        <v>2898</v>
      </c>
      <c r="I370" s="100" t="s">
        <v>2805</v>
      </c>
      <c r="J370" s="94" t="s">
        <v>2806</v>
      </c>
      <c r="K370" s="96">
        <v>20895229.57</v>
      </c>
      <c r="L370" s="96">
        <v>21554000</v>
      </c>
      <c r="M370" s="96">
        <v>10777000</v>
      </c>
      <c r="N370" s="96">
        <v>10387430.17</v>
      </c>
      <c r="O370" s="96">
        <v>-389569.83</v>
      </c>
      <c r="P370" s="96">
        <v>-3.6148262967430642</v>
      </c>
      <c r="Q370" s="94" t="s">
        <v>2890</v>
      </c>
    </row>
    <row r="371" spans="1:17" ht="19.5" hidden="1" customHeight="1" x14ac:dyDescent="0.25">
      <c r="A371" s="93">
        <v>45016</v>
      </c>
      <c r="B371" s="94" t="s">
        <v>2915</v>
      </c>
      <c r="C371" s="94" t="s">
        <v>16</v>
      </c>
      <c r="D371" s="94" t="s">
        <v>2019</v>
      </c>
      <c r="E371" s="94" t="s">
        <v>481</v>
      </c>
      <c r="F371" s="94" t="s">
        <v>482</v>
      </c>
      <c r="G371" s="94" t="s">
        <v>2811</v>
      </c>
      <c r="H371" s="94" t="s">
        <v>2898</v>
      </c>
      <c r="I371" s="100" t="s">
        <v>2807</v>
      </c>
      <c r="J371" s="94" t="s">
        <v>2808</v>
      </c>
      <c r="K371" s="96">
        <v>8221550.7800000003</v>
      </c>
      <c r="L371" s="96">
        <v>7390000</v>
      </c>
      <c r="M371" s="96">
        <v>3695000</v>
      </c>
      <c r="N371" s="96">
        <v>1335360.02</v>
      </c>
      <c r="O371" s="96">
        <v>-2359639.98</v>
      </c>
      <c r="P371" s="96">
        <v>-63.860351285520977</v>
      </c>
      <c r="Q371" s="94" t="s">
        <v>2890</v>
      </c>
    </row>
    <row r="372" spans="1:17" ht="19.5" hidden="1" customHeight="1" x14ac:dyDescent="0.25">
      <c r="A372" s="93">
        <v>45016</v>
      </c>
      <c r="B372" s="94" t="s">
        <v>2915</v>
      </c>
      <c r="C372" s="94" t="s">
        <v>16</v>
      </c>
      <c r="D372" s="94" t="s">
        <v>2019</v>
      </c>
      <c r="E372" s="94" t="s">
        <v>481</v>
      </c>
      <c r="F372" s="94" t="s">
        <v>482</v>
      </c>
      <c r="G372" s="94" t="s">
        <v>2811</v>
      </c>
      <c r="H372" s="94" t="s">
        <v>2898</v>
      </c>
      <c r="I372" s="100" t="s">
        <v>2870</v>
      </c>
      <c r="J372" s="94" t="s">
        <v>2871</v>
      </c>
      <c r="K372" s="96">
        <v>0</v>
      </c>
      <c r="L372" s="97"/>
      <c r="M372" s="97"/>
      <c r="N372" s="96">
        <v>0</v>
      </c>
      <c r="O372" s="97"/>
      <c r="P372" s="97"/>
      <c r="Q372" s="94" t="s">
        <v>2895</v>
      </c>
    </row>
    <row r="373" spans="1:17" ht="19.5" hidden="1" customHeight="1" x14ac:dyDescent="0.25">
      <c r="A373" s="93">
        <v>45016</v>
      </c>
      <c r="B373" s="94" t="s">
        <v>2915</v>
      </c>
      <c r="C373" s="94" t="s">
        <v>16</v>
      </c>
      <c r="D373" s="94" t="s">
        <v>2019</v>
      </c>
      <c r="E373" s="94" t="s">
        <v>481</v>
      </c>
      <c r="F373" s="94" t="s">
        <v>482</v>
      </c>
      <c r="G373" s="94" t="s">
        <v>2811</v>
      </c>
      <c r="H373" s="94" t="s">
        <v>2898</v>
      </c>
      <c r="I373" s="100" t="s">
        <v>2809</v>
      </c>
      <c r="J373" s="94" t="s">
        <v>2810</v>
      </c>
      <c r="K373" s="96">
        <v>2017389.29</v>
      </c>
      <c r="L373" s="96">
        <v>1925821.29</v>
      </c>
      <c r="M373" s="96">
        <v>962910.64500000002</v>
      </c>
      <c r="N373" s="96">
        <v>586821.29</v>
      </c>
      <c r="O373" s="96">
        <v>-376089.35499999998</v>
      </c>
      <c r="P373" s="96">
        <v>-39.057555023706279</v>
      </c>
      <c r="Q373" s="94" t="s">
        <v>2890</v>
      </c>
    </row>
    <row r="374" spans="1:17" ht="19.5" hidden="1" customHeight="1" x14ac:dyDescent="0.25">
      <c r="A374" s="93">
        <v>45016</v>
      </c>
      <c r="B374" s="94" t="s">
        <v>2915</v>
      </c>
      <c r="C374" s="94" t="s">
        <v>16</v>
      </c>
      <c r="D374" s="94" t="s">
        <v>2019</v>
      </c>
      <c r="E374" s="94" t="s">
        <v>481</v>
      </c>
      <c r="F374" s="94" t="s">
        <v>482</v>
      </c>
      <c r="G374" s="94" t="s">
        <v>2839</v>
      </c>
      <c r="H374" s="94" t="s">
        <v>2898</v>
      </c>
      <c r="I374" s="98" t="s">
        <v>2812</v>
      </c>
      <c r="J374" s="94" t="s">
        <v>2813</v>
      </c>
      <c r="K374" s="96">
        <v>2173116.09</v>
      </c>
      <c r="L374" s="96">
        <v>3000000</v>
      </c>
      <c r="M374" s="96">
        <v>1500000</v>
      </c>
      <c r="N374" s="96">
        <v>1544575.57</v>
      </c>
      <c r="O374" s="96">
        <v>44575.57</v>
      </c>
      <c r="P374" s="96">
        <v>2.9717046666666667</v>
      </c>
      <c r="Q374" s="94" t="s">
        <v>2890</v>
      </c>
    </row>
    <row r="375" spans="1:17" ht="19.5" hidden="1" customHeight="1" x14ac:dyDescent="0.25">
      <c r="A375" s="93">
        <v>45016</v>
      </c>
      <c r="B375" s="94" t="s">
        <v>2915</v>
      </c>
      <c r="C375" s="94" t="s">
        <v>16</v>
      </c>
      <c r="D375" s="94" t="s">
        <v>2019</v>
      </c>
      <c r="E375" s="94" t="s">
        <v>481</v>
      </c>
      <c r="F375" s="94" t="s">
        <v>482</v>
      </c>
      <c r="G375" s="94" t="s">
        <v>2839</v>
      </c>
      <c r="H375" s="94" t="s">
        <v>2898</v>
      </c>
      <c r="I375" s="98" t="s">
        <v>2814</v>
      </c>
      <c r="J375" s="94" t="s">
        <v>2815</v>
      </c>
      <c r="K375" s="96">
        <v>537307.06000000006</v>
      </c>
      <c r="L375" s="96">
        <v>600000</v>
      </c>
      <c r="M375" s="96">
        <v>300000</v>
      </c>
      <c r="N375" s="96">
        <v>209284.33</v>
      </c>
      <c r="O375" s="96">
        <v>-90715.67</v>
      </c>
      <c r="P375" s="96">
        <v>-30.238556666666668</v>
      </c>
      <c r="Q375" s="94" t="s">
        <v>2889</v>
      </c>
    </row>
    <row r="376" spans="1:17" ht="19.5" hidden="1" customHeight="1" x14ac:dyDescent="0.25">
      <c r="A376" s="93">
        <v>45016</v>
      </c>
      <c r="B376" s="94" t="s">
        <v>2915</v>
      </c>
      <c r="C376" s="94" t="s">
        <v>16</v>
      </c>
      <c r="D376" s="94" t="s">
        <v>2019</v>
      </c>
      <c r="E376" s="94" t="s">
        <v>481</v>
      </c>
      <c r="F376" s="94" t="s">
        <v>482</v>
      </c>
      <c r="G376" s="94" t="s">
        <v>2839</v>
      </c>
      <c r="H376" s="94" t="s">
        <v>2898</v>
      </c>
      <c r="I376" s="98" t="s">
        <v>2816</v>
      </c>
      <c r="J376" s="94" t="s">
        <v>2817</v>
      </c>
      <c r="K376" s="96">
        <v>55056.28</v>
      </c>
      <c r="L376" s="96">
        <v>250000</v>
      </c>
      <c r="M376" s="96">
        <v>125000</v>
      </c>
      <c r="N376" s="96">
        <v>69578.100000000006</v>
      </c>
      <c r="O376" s="96">
        <v>-55421.9</v>
      </c>
      <c r="P376" s="96">
        <v>-44.337519999999998</v>
      </c>
      <c r="Q376" s="94" t="s">
        <v>2889</v>
      </c>
    </row>
    <row r="377" spans="1:17" ht="19.5" hidden="1" customHeight="1" x14ac:dyDescent="0.25">
      <c r="A377" s="93">
        <v>45016</v>
      </c>
      <c r="B377" s="94" t="s">
        <v>2915</v>
      </c>
      <c r="C377" s="94" t="s">
        <v>16</v>
      </c>
      <c r="D377" s="94" t="s">
        <v>2019</v>
      </c>
      <c r="E377" s="94" t="s">
        <v>481</v>
      </c>
      <c r="F377" s="94" t="s">
        <v>482</v>
      </c>
      <c r="G377" s="94" t="s">
        <v>2839</v>
      </c>
      <c r="H377" s="94" t="s">
        <v>2898</v>
      </c>
      <c r="I377" s="98" t="s">
        <v>2818</v>
      </c>
      <c r="J377" s="94" t="s">
        <v>2819</v>
      </c>
      <c r="K377" s="96">
        <v>1881770.72</v>
      </c>
      <c r="L377" s="96">
        <v>1000000</v>
      </c>
      <c r="M377" s="96">
        <v>500000</v>
      </c>
      <c r="N377" s="96">
        <v>552200.5</v>
      </c>
      <c r="O377" s="96">
        <v>52200.5</v>
      </c>
      <c r="P377" s="96">
        <v>10.440099999999999</v>
      </c>
      <c r="Q377" s="94" t="s">
        <v>2890</v>
      </c>
    </row>
    <row r="378" spans="1:17" ht="19.5" hidden="1" customHeight="1" x14ac:dyDescent="0.25">
      <c r="A378" s="93">
        <v>45016</v>
      </c>
      <c r="B378" s="94" t="s">
        <v>2915</v>
      </c>
      <c r="C378" s="94" t="s">
        <v>16</v>
      </c>
      <c r="D378" s="94" t="s">
        <v>2019</v>
      </c>
      <c r="E378" s="94" t="s">
        <v>481</v>
      </c>
      <c r="F378" s="94" t="s">
        <v>482</v>
      </c>
      <c r="G378" s="94" t="s">
        <v>2839</v>
      </c>
      <c r="H378" s="94" t="s">
        <v>2898</v>
      </c>
      <c r="I378" s="98" t="s">
        <v>2820</v>
      </c>
      <c r="J378" s="94" t="s">
        <v>2821</v>
      </c>
      <c r="K378" s="96">
        <v>21048992.859999999</v>
      </c>
      <c r="L378" s="96">
        <v>21554000</v>
      </c>
      <c r="M378" s="96">
        <v>10777000</v>
      </c>
      <c r="N378" s="96">
        <v>10387430.17</v>
      </c>
      <c r="O378" s="96">
        <v>-389569.83</v>
      </c>
      <c r="P378" s="96">
        <v>-3.6148262967430642</v>
      </c>
      <c r="Q378" s="94" t="s">
        <v>2889</v>
      </c>
    </row>
    <row r="379" spans="1:17" ht="19.5" hidden="1" customHeight="1" x14ac:dyDescent="0.25">
      <c r="A379" s="93">
        <v>45016</v>
      </c>
      <c r="B379" s="94" t="s">
        <v>2915</v>
      </c>
      <c r="C379" s="94" t="s">
        <v>16</v>
      </c>
      <c r="D379" s="94" t="s">
        <v>2019</v>
      </c>
      <c r="E379" s="94" t="s">
        <v>481</v>
      </c>
      <c r="F379" s="94" t="s">
        <v>482</v>
      </c>
      <c r="G379" s="94" t="s">
        <v>2839</v>
      </c>
      <c r="H379" s="94" t="s">
        <v>2898</v>
      </c>
      <c r="I379" s="98" t="s">
        <v>2822</v>
      </c>
      <c r="J379" s="94" t="s">
        <v>2846</v>
      </c>
      <c r="K379" s="96">
        <v>3273932.66</v>
      </c>
      <c r="L379" s="96">
        <v>4000000</v>
      </c>
      <c r="M379" s="96">
        <v>2000000</v>
      </c>
      <c r="N379" s="96">
        <v>2048437</v>
      </c>
      <c r="O379" s="96">
        <v>48437</v>
      </c>
      <c r="P379" s="96">
        <v>2.4218500000000001</v>
      </c>
      <c r="Q379" s="94" t="s">
        <v>2890</v>
      </c>
    </row>
    <row r="380" spans="1:17" ht="19.5" hidden="1" customHeight="1" x14ac:dyDescent="0.25">
      <c r="A380" s="93">
        <v>45016</v>
      </c>
      <c r="B380" s="94" t="s">
        <v>2915</v>
      </c>
      <c r="C380" s="94" t="s">
        <v>16</v>
      </c>
      <c r="D380" s="94" t="s">
        <v>2019</v>
      </c>
      <c r="E380" s="94" t="s">
        <v>481</v>
      </c>
      <c r="F380" s="94" t="s">
        <v>482</v>
      </c>
      <c r="G380" s="94" t="s">
        <v>2839</v>
      </c>
      <c r="H380" s="94" t="s">
        <v>2898</v>
      </c>
      <c r="I380" s="98" t="s">
        <v>2823</v>
      </c>
      <c r="J380" s="94" t="s">
        <v>2824</v>
      </c>
      <c r="K380" s="96">
        <v>11243165.25</v>
      </c>
      <c r="L380" s="96">
        <v>6800000</v>
      </c>
      <c r="M380" s="96">
        <v>3400000</v>
      </c>
      <c r="N380" s="96">
        <v>3884755.58</v>
      </c>
      <c r="O380" s="96">
        <v>484755.58</v>
      </c>
      <c r="P380" s="96">
        <v>14.257517058823529</v>
      </c>
      <c r="Q380" s="94" t="s">
        <v>2890</v>
      </c>
    </row>
    <row r="381" spans="1:17" ht="19.5" hidden="1" customHeight="1" x14ac:dyDescent="0.25">
      <c r="A381" s="93">
        <v>45016</v>
      </c>
      <c r="B381" s="94" t="s">
        <v>2915</v>
      </c>
      <c r="C381" s="94" t="s">
        <v>16</v>
      </c>
      <c r="D381" s="94" t="s">
        <v>2019</v>
      </c>
      <c r="E381" s="94" t="s">
        <v>481</v>
      </c>
      <c r="F381" s="94" t="s">
        <v>482</v>
      </c>
      <c r="G381" s="94" t="s">
        <v>2839</v>
      </c>
      <c r="H381" s="94" t="s">
        <v>2898</v>
      </c>
      <c r="I381" s="98" t="s">
        <v>2825</v>
      </c>
      <c r="J381" s="94" t="s">
        <v>2826</v>
      </c>
      <c r="K381" s="96">
        <v>2222143.2000000002</v>
      </c>
      <c r="L381" s="96">
        <v>1650000</v>
      </c>
      <c r="M381" s="96">
        <v>825000</v>
      </c>
      <c r="N381" s="96">
        <v>625295.4</v>
      </c>
      <c r="O381" s="96">
        <v>-199704.6</v>
      </c>
      <c r="P381" s="96">
        <v>-24.206618181818179</v>
      </c>
      <c r="Q381" s="94" t="s">
        <v>2889</v>
      </c>
    </row>
    <row r="382" spans="1:17" ht="19.5" hidden="1" customHeight="1" x14ac:dyDescent="0.25">
      <c r="A382" s="93">
        <v>45016</v>
      </c>
      <c r="B382" s="94" t="s">
        <v>2915</v>
      </c>
      <c r="C382" s="94" t="s">
        <v>16</v>
      </c>
      <c r="D382" s="94" t="s">
        <v>2019</v>
      </c>
      <c r="E382" s="94" t="s">
        <v>481</v>
      </c>
      <c r="F382" s="94" t="s">
        <v>482</v>
      </c>
      <c r="G382" s="94" t="s">
        <v>2839</v>
      </c>
      <c r="H382" s="94" t="s">
        <v>2898</v>
      </c>
      <c r="I382" s="98" t="s">
        <v>2827</v>
      </c>
      <c r="J382" s="94" t="s">
        <v>2828</v>
      </c>
      <c r="K382" s="96">
        <v>4372607.53</v>
      </c>
      <c r="L382" s="96">
        <v>2442700</v>
      </c>
      <c r="M382" s="96">
        <v>1221350</v>
      </c>
      <c r="N382" s="96">
        <v>1881691.1600000001</v>
      </c>
      <c r="O382" s="96">
        <v>660341.16</v>
      </c>
      <c r="P382" s="96">
        <v>54.066496909157898</v>
      </c>
      <c r="Q382" s="94" t="s">
        <v>2890</v>
      </c>
    </row>
    <row r="383" spans="1:17" ht="19.5" hidden="1" customHeight="1" x14ac:dyDescent="0.25">
      <c r="A383" s="93">
        <v>45016</v>
      </c>
      <c r="B383" s="94" t="s">
        <v>2915</v>
      </c>
      <c r="C383" s="94" t="s">
        <v>16</v>
      </c>
      <c r="D383" s="94" t="s">
        <v>2019</v>
      </c>
      <c r="E383" s="94" t="s">
        <v>481</v>
      </c>
      <c r="F383" s="94" t="s">
        <v>482</v>
      </c>
      <c r="G383" s="94" t="s">
        <v>2839</v>
      </c>
      <c r="H383" s="94" t="s">
        <v>2898</v>
      </c>
      <c r="I383" s="98" t="s">
        <v>2829</v>
      </c>
      <c r="J383" s="94" t="s">
        <v>2830</v>
      </c>
      <c r="K383" s="96">
        <v>1211824.1000000001</v>
      </c>
      <c r="L383" s="96">
        <v>1400000</v>
      </c>
      <c r="M383" s="96">
        <v>700000</v>
      </c>
      <c r="N383" s="96">
        <v>759892.18</v>
      </c>
      <c r="O383" s="96">
        <v>59892.18</v>
      </c>
      <c r="P383" s="96">
        <v>8.556025714285715</v>
      </c>
      <c r="Q383" s="94" t="s">
        <v>2890</v>
      </c>
    </row>
    <row r="384" spans="1:17" ht="19.5" hidden="1" customHeight="1" x14ac:dyDescent="0.25">
      <c r="A384" s="93">
        <v>45016</v>
      </c>
      <c r="B384" s="94" t="s">
        <v>2915</v>
      </c>
      <c r="C384" s="94" t="s">
        <v>16</v>
      </c>
      <c r="D384" s="94" t="s">
        <v>2019</v>
      </c>
      <c r="E384" s="94" t="s">
        <v>481</v>
      </c>
      <c r="F384" s="94" t="s">
        <v>482</v>
      </c>
      <c r="G384" s="94" t="s">
        <v>2839</v>
      </c>
      <c r="H384" s="94" t="s">
        <v>2898</v>
      </c>
      <c r="I384" s="98" t="s">
        <v>2831</v>
      </c>
      <c r="J384" s="94" t="s">
        <v>2832</v>
      </c>
      <c r="K384" s="96">
        <v>1044625.85</v>
      </c>
      <c r="L384" s="96">
        <v>1577600</v>
      </c>
      <c r="M384" s="96">
        <v>788800</v>
      </c>
      <c r="N384" s="96">
        <v>496482.36</v>
      </c>
      <c r="O384" s="96">
        <v>-292317.64</v>
      </c>
      <c r="P384" s="96">
        <v>-37.058524340770788</v>
      </c>
      <c r="Q384" s="94" t="s">
        <v>2889</v>
      </c>
    </row>
    <row r="385" spans="1:17" ht="19.5" hidden="1" customHeight="1" x14ac:dyDescent="0.25">
      <c r="A385" s="93">
        <v>45016</v>
      </c>
      <c r="B385" s="94" t="s">
        <v>2915</v>
      </c>
      <c r="C385" s="94" t="s">
        <v>16</v>
      </c>
      <c r="D385" s="94" t="s">
        <v>2019</v>
      </c>
      <c r="E385" s="94" t="s">
        <v>481</v>
      </c>
      <c r="F385" s="94" t="s">
        <v>482</v>
      </c>
      <c r="G385" s="94" t="s">
        <v>2839</v>
      </c>
      <c r="H385" s="94" t="s">
        <v>2898</v>
      </c>
      <c r="I385" s="98" t="s">
        <v>2833</v>
      </c>
      <c r="J385" s="94" t="s">
        <v>2834</v>
      </c>
      <c r="K385" s="96">
        <v>3099674.7</v>
      </c>
      <c r="L385" s="96">
        <v>3100000</v>
      </c>
      <c r="M385" s="96">
        <v>1550000</v>
      </c>
      <c r="N385" s="96">
        <v>1503226.25</v>
      </c>
      <c r="O385" s="96">
        <v>-46773.75</v>
      </c>
      <c r="P385" s="96">
        <v>-3.0176612903225806</v>
      </c>
      <c r="Q385" s="94" t="s">
        <v>2889</v>
      </c>
    </row>
    <row r="386" spans="1:17" ht="19.5" hidden="1" customHeight="1" x14ac:dyDescent="0.25">
      <c r="A386" s="93">
        <v>45016</v>
      </c>
      <c r="B386" s="94" t="s">
        <v>2915</v>
      </c>
      <c r="C386" s="94" t="s">
        <v>16</v>
      </c>
      <c r="D386" s="94" t="s">
        <v>2019</v>
      </c>
      <c r="E386" s="94" t="s">
        <v>481</v>
      </c>
      <c r="F386" s="94" t="s">
        <v>482</v>
      </c>
      <c r="G386" s="94" t="s">
        <v>2839</v>
      </c>
      <c r="H386" s="94" t="s">
        <v>2898</v>
      </c>
      <c r="I386" s="98" t="s">
        <v>2835</v>
      </c>
      <c r="J386" s="94" t="s">
        <v>2836</v>
      </c>
      <c r="K386" s="96">
        <v>6156.09</v>
      </c>
      <c r="L386" s="96">
        <v>10000</v>
      </c>
      <c r="M386" s="96">
        <v>5000</v>
      </c>
      <c r="N386" s="96">
        <v>3764.11</v>
      </c>
      <c r="O386" s="96">
        <v>-1235.8900000000001</v>
      </c>
      <c r="P386" s="96">
        <v>-24.7178</v>
      </c>
      <c r="Q386" s="94" t="s">
        <v>2889</v>
      </c>
    </row>
    <row r="387" spans="1:17" ht="19.5" hidden="1" customHeight="1" x14ac:dyDescent="0.25">
      <c r="A387" s="93">
        <v>45016</v>
      </c>
      <c r="B387" s="94" t="s">
        <v>2915</v>
      </c>
      <c r="C387" s="94" t="s">
        <v>16</v>
      </c>
      <c r="D387" s="94" t="s">
        <v>2019</v>
      </c>
      <c r="E387" s="94" t="s">
        <v>481</v>
      </c>
      <c r="F387" s="94" t="s">
        <v>482</v>
      </c>
      <c r="G387" s="94" t="s">
        <v>2839</v>
      </c>
      <c r="H387" s="94" t="s">
        <v>2898</v>
      </c>
      <c r="I387" s="98" t="s">
        <v>2837</v>
      </c>
      <c r="J387" s="94" t="s">
        <v>2838</v>
      </c>
      <c r="K387" s="96">
        <v>4158133.66</v>
      </c>
      <c r="L387" s="96">
        <v>3024300</v>
      </c>
      <c r="M387" s="96">
        <v>1512150</v>
      </c>
      <c r="N387" s="96">
        <v>2421722.7999999998</v>
      </c>
      <c r="O387" s="96">
        <v>909572.8</v>
      </c>
      <c r="P387" s="96">
        <v>60.150963859405486</v>
      </c>
      <c r="Q387" s="94" t="s">
        <v>2890</v>
      </c>
    </row>
    <row r="388" spans="1:17" ht="19.5" hidden="1" customHeight="1" x14ac:dyDescent="0.25">
      <c r="A388" s="93">
        <v>45016</v>
      </c>
      <c r="B388" s="94" t="s">
        <v>2915</v>
      </c>
      <c r="C388" s="94" t="s">
        <v>16</v>
      </c>
      <c r="D388" s="94" t="s">
        <v>2019</v>
      </c>
      <c r="E388" s="94" t="s">
        <v>481</v>
      </c>
      <c r="F388" s="94" t="s">
        <v>482</v>
      </c>
      <c r="G388" s="94" t="s">
        <v>2839</v>
      </c>
      <c r="H388" s="94" t="s">
        <v>2898</v>
      </c>
      <c r="I388" s="98" t="s">
        <v>2872</v>
      </c>
      <c r="J388" s="94" t="s">
        <v>2873</v>
      </c>
      <c r="K388" s="96">
        <v>0</v>
      </c>
      <c r="L388" s="97"/>
      <c r="M388" s="97"/>
      <c r="N388" s="96">
        <v>0</v>
      </c>
      <c r="O388" s="97"/>
      <c r="P388" s="97"/>
      <c r="Q388" s="94" t="s">
        <v>2895</v>
      </c>
    </row>
    <row r="389" spans="1:17" ht="19.5" hidden="1" customHeight="1" x14ac:dyDescent="0.25">
      <c r="A389" s="93">
        <v>45016</v>
      </c>
      <c r="B389" s="94" t="s">
        <v>2915</v>
      </c>
      <c r="C389" s="94" t="s">
        <v>16</v>
      </c>
      <c r="D389" s="94" t="s">
        <v>2019</v>
      </c>
      <c r="E389" s="94" t="s">
        <v>481</v>
      </c>
      <c r="F389" s="94" t="s">
        <v>482</v>
      </c>
      <c r="G389" s="94" t="s">
        <v>2891</v>
      </c>
      <c r="H389" s="94" t="s">
        <v>1944</v>
      </c>
      <c r="I389" s="99" t="s">
        <v>2852</v>
      </c>
      <c r="J389" s="94" t="s">
        <v>2892</v>
      </c>
      <c r="K389" s="96">
        <v>31856902.300000001</v>
      </c>
      <c r="L389" s="96">
        <v>31856902.300000001</v>
      </c>
      <c r="M389" s="96">
        <v>15928451.15</v>
      </c>
      <c r="N389" s="96">
        <v>26662638.269999996</v>
      </c>
      <c r="O389" s="96">
        <v>10734187.119999999</v>
      </c>
      <c r="P389" s="96">
        <v>67.390024421803247</v>
      </c>
      <c r="Q389" s="94" t="s">
        <v>2889</v>
      </c>
    </row>
    <row r="390" spans="1:17" ht="19.5" hidden="1" customHeight="1" x14ac:dyDescent="0.25">
      <c r="A390" s="93">
        <v>45016</v>
      </c>
      <c r="B390" s="94" t="s">
        <v>2915</v>
      </c>
      <c r="C390" s="94" t="s">
        <v>16</v>
      </c>
      <c r="D390" s="94" t="s">
        <v>2019</v>
      </c>
      <c r="E390" s="94" t="s">
        <v>481</v>
      </c>
      <c r="F390" s="94" t="s">
        <v>482</v>
      </c>
      <c r="G390" s="94" t="s">
        <v>2901</v>
      </c>
      <c r="H390" s="94" t="s">
        <v>1944</v>
      </c>
      <c r="I390" s="99" t="s">
        <v>2853</v>
      </c>
      <c r="J390" s="94" t="s">
        <v>2893</v>
      </c>
      <c r="K390" s="96">
        <v>31182540.460000001</v>
      </c>
      <c r="L390" s="96">
        <v>31182540.460000001</v>
      </c>
      <c r="M390" s="96">
        <v>15591270.23</v>
      </c>
      <c r="N390" s="96">
        <v>31907172.960000001</v>
      </c>
      <c r="O390" s="96">
        <v>16315902.73</v>
      </c>
      <c r="P390" s="96">
        <v>104.64768097345716</v>
      </c>
      <c r="Q390" s="94" t="s">
        <v>2889</v>
      </c>
    </row>
    <row r="391" spans="1:17" ht="19.5" hidden="1" customHeight="1" x14ac:dyDescent="0.25">
      <c r="A391" s="93">
        <v>45016</v>
      </c>
      <c r="B391" s="94" t="s">
        <v>2915</v>
      </c>
      <c r="C391" s="94" t="s">
        <v>16</v>
      </c>
      <c r="D391" s="94" t="s">
        <v>2019</v>
      </c>
      <c r="E391" s="94" t="s">
        <v>481</v>
      </c>
      <c r="F391" s="94" t="s">
        <v>482</v>
      </c>
      <c r="G391" s="94" t="s">
        <v>2901</v>
      </c>
      <c r="H391" s="94" t="s">
        <v>1944</v>
      </c>
      <c r="I391" s="99" t="s">
        <v>2854</v>
      </c>
      <c r="J391" s="94" t="s">
        <v>2894</v>
      </c>
      <c r="K391" s="96">
        <v>14476026.300000001</v>
      </c>
      <c r="L391" s="96">
        <v>-14476026.300000001</v>
      </c>
      <c r="M391" s="96">
        <v>-7238013.1500000004</v>
      </c>
      <c r="N391" s="96">
        <v>-8844250.7000000011</v>
      </c>
      <c r="O391" s="96">
        <v>-1606237.55</v>
      </c>
      <c r="P391" s="96">
        <v>22.19169151412774</v>
      </c>
      <c r="Q391" s="94" t="s">
        <v>2889</v>
      </c>
    </row>
    <row r="392" spans="1:17" ht="19.5" hidden="1" customHeight="1" x14ac:dyDescent="0.25">
      <c r="A392" s="93">
        <v>45016</v>
      </c>
      <c r="B392" s="94" t="s">
        <v>2915</v>
      </c>
      <c r="C392" s="94" t="s">
        <v>16</v>
      </c>
      <c r="D392" s="94" t="s">
        <v>2019</v>
      </c>
      <c r="E392" s="94" t="s">
        <v>483</v>
      </c>
      <c r="F392" s="94" t="s">
        <v>484</v>
      </c>
      <c r="G392" s="94" t="s">
        <v>2811</v>
      </c>
      <c r="H392" s="94" t="s">
        <v>2898</v>
      </c>
      <c r="I392" s="99" t="s">
        <v>2790</v>
      </c>
      <c r="J392" s="94" t="s">
        <v>2791</v>
      </c>
      <c r="K392" s="96">
        <v>44991664.409999996</v>
      </c>
      <c r="L392" s="96">
        <v>45693165.479999997</v>
      </c>
      <c r="M392" s="96">
        <v>22846582.739999998</v>
      </c>
      <c r="N392" s="96">
        <v>25585234.329999991</v>
      </c>
      <c r="O392" s="96">
        <v>2738651.59</v>
      </c>
      <c r="P392" s="96">
        <v>11.987138825821615</v>
      </c>
      <c r="Q392" s="94" t="s">
        <v>2889</v>
      </c>
    </row>
    <row r="393" spans="1:17" ht="19.5" hidden="1" customHeight="1" x14ac:dyDescent="0.25">
      <c r="A393" s="93">
        <v>45016</v>
      </c>
      <c r="B393" s="94" t="s">
        <v>2915</v>
      </c>
      <c r="C393" s="94" t="s">
        <v>16</v>
      </c>
      <c r="D393" s="94" t="s">
        <v>2019</v>
      </c>
      <c r="E393" s="94" t="s">
        <v>483</v>
      </c>
      <c r="F393" s="94" t="s">
        <v>484</v>
      </c>
      <c r="G393" s="94" t="s">
        <v>2811</v>
      </c>
      <c r="H393" s="94" t="s">
        <v>2898</v>
      </c>
      <c r="I393" s="99" t="s">
        <v>2792</v>
      </c>
      <c r="J393" s="94" t="s">
        <v>2793</v>
      </c>
      <c r="K393" s="96">
        <v>359866.66</v>
      </c>
      <c r="L393" s="96">
        <v>440000</v>
      </c>
      <c r="M393" s="96">
        <v>220000</v>
      </c>
      <c r="N393" s="96">
        <v>148200</v>
      </c>
      <c r="O393" s="96">
        <v>-71800</v>
      </c>
      <c r="P393" s="96">
        <v>-32.636363636363633</v>
      </c>
      <c r="Q393" s="94" t="s">
        <v>2890</v>
      </c>
    </row>
    <row r="394" spans="1:17" ht="19.5" hidden="1" customHeight="1" x14ac:dyDescent="0.25">
      <c r="A394" s="93">
        <v>45016</v>
      </c>
      <c r="B394" s="94" t="s">
        <v>2915</v>
      </c>
      <c r="C394" s="94" t="s">
        <v>16</v>
      </c>
      <c r="D394" s="94" t="s">
        <v>2019</v>
      </c>
      <c r="E394" s="94" t="s">
        <v>483</v>
      </c>
      <c r="F394" s="94" t="s">
        <v>484</v>
      </c>
      <c r="G394" s="94" t="s">
        <v>2811</v>
      </c>
      <c r="H394" s="94" t="s">
        <v>2898</v>
      </c>
      <c r="I394" s="99" t="s">
        <v>2794</v>
      </c>
      <c r="J394" s="94" t="s">
        <v>2795</v>
      </c>
      <c r="K394" s="96">
        <v>318672</v>
      </c>
      <c r="L394" s="96">
        <v>440000</v>
      </c>
      <c r="M394" s="96">
        <v>220000</v>
      </c>
      <c r="N394" s="96">
        <v>88976.58</v>
      </c>
      <c r="O394" s="96">
        <v>-131023.42</v>
      </c>
      <c r="P394" s="96">
        <v>-59.556100000000001</v>
      </c>
      <c r="Q394" s="94" t="s">
        <v>2890</v>
      </c>
    </row>
    <row r="395" spans="1:17" ht="19.5" hidden="1" customHeight="1" x14ac:dyDescent="0.25">
      <c r="A395" s="93">
        <v>45016</v>
      </c>
      <c r="B395" s="94" t="s">
        <v>2915</v>
      </c>
      <c r="C395" s="94" t="s">
        <v>16</v>
      </c>
      <c r="D395" s="94" t="s">
        <v>2019</v>
      </c>
      <c r="E395" s="94" t="s">
        <v>483</v>
      </c>
      <c r="F395" s="94" t="s">
        <v>484</v>
      </c>
      <c r="G395" s="94" t="s">
        <v>2811</v>
      </c>
      <c r="H395" s="94" t="s">
        <v>2898</v>
      </c>
      <c r="I395" s="99" t="s">
        <v>2865</v>
      </c>
      <c r="J395" s="94" t="s">
        <v>2796</v>
      </c>
      <c r="K395" s="96">
        <v>1398218.56</v>
      </c>
      <c r="L395" s="96">
        <v>1072767</v>
      </c>
      <c r="M395" s="96">
        <v>536383.5</v>
      </c>
      <c r="N395" s="96">
        <v>695199.84000000008</v>
      </c>
      <c r="O395" s="96">
        <v>158816.34</v>
      </c>
      <c r="P395" s="96">
        <v>29.608729575014891</v>
      </c>
      <c r="Q395" s="94" t="s">
        <v>2889</v>
      </c>
    </row>
    <row r="396" spans="1:17" ht="19.5" hidden="1" customHeight="1" x14ac:dyDescent="0.25">
      <c r="A396" s="93">
        <v>45016</v>
      </c>
      <c r="B396" s="94" t="s">
        <v>2915</v>
      </c>
      <c r="C396" s="94" t="s">
        <v>16</v>
      </c>
      <c r="D396" s="94" t="s">
        <v>2019</v>
      </c>
      <c r="E396" s="94" t="s">
        <v>483</v>
      </c>
      <c r="F396" s="94" t="s">
        <v>484</v>
      </c>
      <c r="G396" s="94" t="s">
        <v>2811</v>
      </c>
      <c r="H396" s="94" t="s">
        <v>2898</v>
      </c>
      <c r="I396" s="99" t="s">
        <v>2797</v>
      </c>
      <c r="J396" s="94" t="s">
        <v>2798</v>
      </c>
      <c r="K396" s="96">
        <v>8907633.6500000004</v>
      </c>
      <c r="L396" s="96">
        <v>8000000</v>
      </c>
      <c r="M396" s="96">
        <v>4000000</v>
      </c>
      <c r="N396" s="96">
        <v>3623492.1299999994</v>
      </c>
      <c r="O396" s="96">
        <v>-376507.87</v>
      </c>
      <c r="P396" s="96">
        <v>-9.4126967500000003</v>
      </c>
      <c r="Q396" s="94" t="s">
        <v>2890</v>
      </c>
    </row>
    <row r="397" spans="1:17" ht="19.5" hidden="1" customHeight="1" x14ac:dyDescent="0.25">
      <c r="A397" s="93">
        <v>45016</v>
      </c>
      <c r="B397" s="94" t="s">
        <v>2915</v>
      </c>
      <c r="C397" s="94" t="s">
        <v>16</v>
      </c>
      <c r="D397" s="94" t="s">
        <v>2019</v>
      </c>
      <c r="E397" s="94" t="s">
        <v>483</v>
      </c>
      <c r="F397" s="94" t="s">
        <v>484</v>
      </c>
      <c r="G397" s="94" t="s">
        <v>2811</v>
      </c>
      <c r="H397" s="94" t="s">
        <v>2898</v>
      </c>
      <c r="I397" s="99" t="s">
        <v>2799</v>
      </c>
      <c r="J397" s="94" t="s">
        <v>2800</v>
      </c>
      <c r="K397" s="96">
        <v>28178244.52</v>
      </c>
      <c r="L397" s="96">
        <v>8857712</v>
      </c>
      <c r="M397" s="96">
        <v>4428856</v>
      </c>
      <c r="N397" s="96">
        <v>1778490.7200000002</v>
      </c>
      <c r="O397" s="96">
        <v>-2650365.2799999998</v>
      </c>
      <c r="P397" s="96">
        <v>-59.843112532897884</v>
      </c>
      <c r="Q397" s="94" t="s">
        <v>2890</v>
      </c>
    </row>
    <row r="398" spans="1:17" ht="19.5" hidden="1" customHeight="1" x14ac:dyDescent="0.25">
      <c r="A398" s="93">
        <v>45016</v>
      </c>
      <c r="B398" s="94" t="s">
        <v>2915</v>
      </c>
      <c r="C398" s="94" t="s">
        <v>16</v>
      </c>
      <c r="D398" s="94" t="s">
        <v>2019</v>
      </c>
      <c r="E398" s="94" t="s">
        <v>483</v>
      </c>
      <c r="F398" s="94" t="s">
        <v>484</v>
      </c>
      <c r="G398" s="94" t="s">
        <v>2811</v>
      </c>
      <c r="H398" s="94" t="s">
        <v>2898</v>
      </c>
      <c r="I398" s="99" t="s">
        <v>2801</v>
      </c>
      <c r="J398" s="94" t="s">
        <v>2802</v>
      </c>
      <c r="K398" s="96">
        <v>1295874.53</v>
      </c>
      <c r="L398" s="96">
        <v>2710000</v>
      </c>
      <c r="M398" s="96">
        <v>1355000</v>
      </c>
      <c r="N398" s="96">
        <v>245818.09</v>
      </c>
      <c r="O398" s="96">
        <v>-1109181.9099999999</v>
      </c>
      <c r="P398" s="96">
        <v>-81.858443542435424</v>
      </c>
      <c r="Q398" s="94" t="s">
        <v>2890</v>
      </c>
    </row>
    <row r="399" spans="1:17" ht="19.5" hidden="1" customHeight="1" x14ac:dyDescent="0.25">
      <c r="A399" s="93">
        <v>45016</v>
      </c>
      <c r="B399" s="94" t="s">
        <v>2915</v>
      </c>
      <c r="C399" s="94" t="s">
        <v>16</v>
      </c>
      <c r="D399" s="94" t="s">
        <v>2019</v>
      </c>
      <c r="E399" s="94" t="s">
        <v>483</v>
      </c>
      <c r="F399" s="94" t="s">
        <v>484</v>
      </c>
      <c r="G399" s="94" t="s">
        <v>2811</v>
      </c>
      <c r="H399" s="94" t="s">
        <v>2898</v>
      </c>
      <c r="I399" s="99" t="s">
        <v>2803</v>
      </c>
      <c r="J399" s="94" t="s">
        <v>2804</v>
      </c>
      <c r="K399" s="96">
        <v>91105652.930000007</v>
      </c>
      <c r="L399" s="96">
        <v>7930000</v>
      </c>
      <c r="M399" s="96">
        <v>3965000</v>
      </c>
      <c r="N399" s="96">
        <v>4385410.8099999996</v>
      </c>
      <c r="O399" s="96">
        <v>420410.81</v>
      </c>
      <c r="P399" s="96">
        <v>10.603046910466581</v>
      </c>
      <c r="Q399" s="94" t="s">
        <v>2889</v>
      </c>
    </row>
    <row r="400" spans="1:17" ht="19.5" hidden="1" customHeight="1" x14ac:dyDescent="0.25">
      <c r="A400" s="93">
        <v>45016</v>
      </c>
      <c r="B400" s="94" t="s">
        <v>2915</v>
      </c>
      <c r="C400" s="94" t="s">
        <v>16</v>
      </c>
      <c r="D400" s="94" t="s">
        <v>2019</v>
      </c>
      <c r="E400" s="94" t="s">
        <v>483</v>
      </c>
      <c r="F400" s="94" t="s">
        <v>484</v>
      </c>
      <c r="G400" s="94" t="s">
        <v>2811</v>
      </c>
      <c r="H400" s="94" t="s">
        <v>2898</v>
      </c>
      <c r="I400" s="99" t="s">
        <v>2805</v>
      </c>
      <c r="J400" s="94" t="s">
        <v>2806</v>
      </c>
      <c r="K400" s="96">
        <v>41116754.859999999</v>
      </c>
      <c r="L400" s="96">
        <v>42462733.700000003</v>
      </c>
      <c r="M400" s="96">
        <v>21231366.850000001</v>
      </c>
      <c r="N400" s="96">
        <v>21304524.710000001</v>
      </c>
      <c r="O400" s="96">
        <v>73157.86</v>
      </c>
      <c r="P400" s="96">
        <v>0.3445744238553346</v>
      </c>
      <c r="Q400" s="94" t="s">
        <v>2889</v>
      </c>
    </row>
    <row r="401" spans="1:17" ht="19.5" hidden="1" customHeight="1" x14ac:dyDescent="0.25">
      <c r="A401" s="93">
        <v>45016</v>
      </c>
      <c r="B401" s="94" t="s">
        <v>2915</v>
      </c>
      <c r="C401" s="94" t="s">
        <v>16</v>
      </c>
      <c r="D401" s="94" t="s">
        <v>2019</v>
      </c>
      <c r="E401" s="94" t="s">
        <v>483</v>
      </c>
      <c r="F401" s="94" t="s">
        <v>484</v>
      </c>
      <c r="G401" s="94" t="s">
        <v>2811</v>
      </c>
      <c r="H401" s="94" t="s">
        <v>2898</v>
      </c>
      <c r="I401" s="99" t="s">
        <v>2807</v>
      </c>
      <c r="J401" s="94" t="s">
        <v>2808</v>
      </c>
      <c r="K401" s="96">
        <v>21327924.82</v>
      </c>
      <c r="L401" s="96">
        <v>9346255.6099999994</v>
      </c>
      <c r="M401" s="96">
        <v>4673127.8049999997</v>
      </c>
      <c r="N401" s="96">
        <v>4762682.51</v>
      </c>
      <c r="O401" s="96">
        <v>89554.705000000002</v>
      </c>
      <c r="P401" s="96">
        <v>1.9163761133213861</v>
      </c>
      <c r="Q401" s="94" t="s">
        <v>2889</v>
      </c>
    </row>
    <row r="402" spans="1:17" ht="19.5" hidden="1" customHeight="1" x14ac:dyDescent="0.25">
      <c r="A402" s="93">
        <v>45016</v>
      </c>
      <c r="B402" s="94" t="s">
        <v>2915</v>
      </c>
      <c r="C402" s="94" t="s">
        <v>16</v>
      </c>
      <c r="D402" s="94" t="s">
        <v>2019</v>
      </c>
      <c r="E402" s="94" t="s">
        <v>483</v>
      </c>
      <c r="F402" s="94" t="s">
        <v>484</v>
      </c>
      <c r="G402" s="94" t="s">
        <v>2811</v>
      </c>
      <c r="H402" s="94" t="s">
        <v>2898</v>
      </c>
      <c r="I402" s="99" t="s">
        <v>2870</v>
      </c>
      <c r="J402" s="94" t="s">
        <v>2871</v>
      </c>
      <c r="K402" s="96">
        <v>0</v>
      </c>
      <c r="L402" s="97"/>
      <c r="M402" s="97"/>
      <c r="N402" s="96">
        <v>0</v>
      </c>
      <c r="O402" s="97"/>
      <c r="P402" s="97"/>
      <c r="Q402" s="94" t="s">
        <v>2895</v>
      </c>
    </row>
    <row r="403" spans="1:17" ht="19.5" hidden="1" customHeight="1" x14ac:dyDescent="0.25">
      <c r="A403" s="93">
        <v>45016</v>
      </c>
      <c r="B403" s="94" t="s">
        <v>2915</v>
      </c>
      <c r="C403" s="94" t="s">
        <v>16</v>
      </c>
      <c r="D403" s="94" t="s">
        <v>2019</v>
      </c>
      <c r="E403" s="94" t="s">
        <v>483</v>
      </c>
      <c r="F403" s="94" t="s">
        <v>484</v>
      </c>
      <c r="G403" s="94" t="s">
        <v>2811</v>
      </c>
      <c r="H403" s="94" t="s">
        <v>2898</v>
      </c>
      <c r="I403" s="99" t="s">
        <v>2809</v>
      </c>
      <c r="J403" s="94" t="s">
        <v>2810</v>
      </c>
      <c r="K403" s="96">
        <v>1806638.02</v>
      </c>
      <c r="L403" s="96">
        <v>557000</v>
      </c>
      <c r="M403" s="96">
        <v>278500</v>
      </c>
      <c r="N403" s="96">
        <v>557000</v>
      </c>
      <c r="O403" s="96">
        <v>278500</v>
      </c>
      <c r="P403" s="96">
        <v>100</v>
      </c>
      <c r="Q403" s="94" t="s">
        <v>2889</v>
      </c>
    </row>
    <row r="404" spans="1:17" ht="19.5" hidden="1" customHeight="1" x14ac:dyDescent="0.25">
      <c r="A404" s="93">
        <v>45016</v>
      </c>
      <c r="B404" s="94" t="s">
        <v>2915</v>
      </c>
      <c r="C404" s="94" t="s">
        <v>16</v>
      </c>
      <c r="D404" s="94" t="s">
        <v>2019</v>
      </c>
      <c r="E404" s="94" t="s">
        <v>483</v>
      </c>
      <c r="F404" s="94" t="s">
        <v>484</v>
      </c>
      <c r="G404" s="94" t="s">
        <v>2839</v>
      </c>
      <c r="H404" s="94" t="s">
        <v>2898</v>
      </c>
      <c r="I404" s="98" t="s">
        <v>2812</v>
      </c>
      <c r="J404" s="94" t="s">
        <v>2813</v>
      </c>
      <c r="K404" s="96">
        <v>6470195.54</v>
      </c>
      <c r="L404" s="96">
        <v>10063873.859999999</v>
      </c>
      <c r="M404" s="96">
        <v>5031936.93</v>
      </c>
      <c r="N404" s="96">
        <v>3407037.22</v>
      </c>
      <c r="O404" s="96">
        <v>-1624899.71</v>
      </c>
      <c r="P404" s="96">
        <v>-32.291734427601419</v>
      </c>
      <c r="Q404" s="94" t="s">
        <v>2889</v>
      </c>
    </row>
    <row r="405" spans="1:17" ht="19.5" hidden="1" customHeight="1" x14ac:dyDescent="0.25">
      <c r="A405" s="93">
        <v>45016</v>
      </c>
      <c r="B405" s="94" t="s">
        <v>2915</v>
      </c>
      <c r="C405" s="94" t="s">
        <v>16</v>
      </c>
      <c r="D405" s="94" t="s">
        <v>2019</v>
      </c>
      <c r="E405" s="94" t="s">
        <v>483</v>
      </c>
      <c r="F405" s="94" t="s">
        <v>484</v>
      </c>
      <c r="G405" s="94" t="s">
        <v>2839</v>
      </c>
      <c r="H405" s="94" t="s">
        <v>2898</v>
      </c>
      <c r="I405" s="98" t="s">
        <v>2814</v>
      </c>
      <c r="J405" s="94" t="s">
        <v>2815</v>
      </c>
      <c r="K405" s="96">
        <v>8094761.1699999999</v>
      </c>
      <c r="L405" s="96">
        <v>3140593.44</v>
      </c>
      <c r="M405" s="96">
        <v>1570296.72</v>
      </c>
      <c r="N405" s="96">
        <v>1587130.51</v>
      </c>
      <c r="O405" s="96">
        <v>16833.79</v>
      </c>
      <c r="P405" s="96">
        <v>1.0720133198775323</v>
      </c>
      <c r="Q405" s="94" t="s">
        <v>2890</v>
      </c>
    </row>
    <row r="406" spans="1:17" ht="19.5" hidden="1" customHeight="1" x14ac:dyDescent="0.25">
      <c r="A406" s="93">
        <v>45016</v>
      </c>
      <c r="B406" s="94" t="s">
        <v>2915</v>
      </c>
      <c r="C406" s="94" t="s">
        <v>16</v>
      </c>
      <c r="D406" s="94" t="s">
        <v>2019</v>
      </c>
      <c r="E406" s="94" t="s">
        <v>483</v>
      </c>
      <c r="F406" s="94" t="s">
        <v>484</v>
      </c>
      <c r="G406" s="94" t="s">
        <v>2839</v>
      </c>
      <c r="H406" s="94" t="s">
        <v>2898</v>
      </c>
      <c r="I406" s="98" t="s">
        <v>2816</v>
      </c>
      <c r="J406" s="94" t="s">
        <v>2817</v>
      </c>
      <c r="K406" s="96">
        <v>163502.53</v>
      </c>
      <c r="L406" s="96">
        <v>548043.1</v>
      </c>
      <c r="M406" s="96">
        <v>274021.55</v>
      </c>
      <c r="N406" s="96">
        <v>150410.95000000001</v>
      </c>
      <c r="O406" s="96">
        <v>-123610.6</v>
      </c>
      <c r="P406" s="96">
        <v>-45.109809794156696</v>
      </c>
      <c r="Q406" s="94" t="s">
        <v>2889</v>
      </c>
    </row>
    <row r="407" spans="1:17" ht="19.5" hidden="1" customHeight="1" x14ac:dyDescent="0.25">
      <c r="A407" s="93">
        <v>45016</v>
      </c>
      <c r="B407" s="94" t="s">
        <v>2915</v>
      </c>
      <c r="C407" s="94" t="s">
        <v>16</v>
      </c>
      <c r="D407" s="94" t="s">
        <v>2019</v>
      </c>
      <c r="E407" s="94" t="s">
        <v>483</v>
      </c>
      <c r="F407" s="94" t="s">
        <v>484</v>
      </c>
      <c r="G407" s="94" t="s">
        <v>2839</v>
      </c>
      <c r="H407" s="94" t="s">
        <v>2898</v>
      </c>
      <c r="I407" s="98" t="s">
        <v>2818</v>
      </c>
      <c r="J407" s="94" t="s">
        <v>2819</v>
      </c>
      <c r="K407" s="96">
        <v>5981933.2199999997</v>
      </c>
      <c r="L407" s="96">
        <v>6223526.5</v>
      </c>
      <c r="M407" s="96">
        <v>3111763.25</v>
      </c>
      <c r="N407" s="96">
        <v>1798168.5</v>
      </c>
      <c r="O407" s="96">
        <v>-1313594.75</v>
      </c>
      <c r="P407" s="96">
        <v>-42.213839693620649</v>
      </c>
      <c r="Q407" s="94" t="s">
        <v>2889</v>
      </c>
    </row>
    <row r="408" spans="1:17" ht="19.5" hidden="1" customHeight="1" x14ac:dyDescent="0.25">
      <c r="A408" s="93">
        <v>45016</v>
      </c>
      <c r="B408" s="94" t="s">
        <v>2915</v>
      </c>
      <c r="C408" s="94" t="s">
        <v>16</v>
      </c>
      <c r="D408" s="94" t="s">
        <v>2019</v>
      </c>
      <c r="E408" s="94" t="s">
        <v>483</v>
      </c>
      <c r="F408" s="94" t="s">
        <v>484</v>
      </c>
      <c r="G408" s="94" t="s">
        <v>2839</v>
      </c>
      <c r="H408" s="94" t="s">
        <v>2898</v>
      </c>
      <c r="I408" s="98" t="s">
        <v>2820</v>
      </c>
      <c r="J408" s="94" t="s">
        <v>2821</v>
      </c>
      <c r="K408" s="96">
        <v>41100282.859999999</v>
      </c>
      <c r="L408" s="96">
        <v>42462733.700000003</v>
      </c>
      <c r="M408" s="96">
        <v>21231366.850000001</v>
      </c>
      <c r="N408" s="96">
        <v>21304524.710000001</v>
      </c>
      <c r="O408" s="96">
        <v>73157.86</v>
      </c>
      <c r="P408" s="96">
        <v>0.3445744238553346</v>
      </c>
      <c r="Q408" s="94" t="s">
        <v>2890</v>
      </c>
    </row>
    <row r="409" spans="1:17" ht="19.5" hidden="1" customHeight="1" x14ac:dyDescent="0.25">
      <c r="A409" s="93">
        <v>45016</v>
      </c>
      <c r="B409" s="94" t="s">
        <v>2915</v>
      </c>
      <c r="C409" s="94" t="s">
        <v>16</v>
      </c>
      <c r="D409" s="94" t="s">
        <v>2019</v>
      </c>
      <c r="E409" s="94" t="s">
        <v>483</v>
      </c>
      <c r="F409" s="94" t="s">
        <v>484</v>
      </c>
      <c r="G409" s="94" t="s">
        <v>2839</v>
      </c>
      <c r="H409" s="94" t="s">
        <v>2898</v>
      </c>
      <c r="I409" s="98" t="s">
        <v>2822</v>
      </c>
      <c r="J409" s="94" t="s">
        <v>2846</v>
      </c>
      <c r="K409" s="96">
        <v>11034714.34</v>
      </c>
      <c r="L409" s="96">
        <v>10145160</v>
      </c>
      <c r="M409" s="96">
        <v>5072580</v>
      </c>
      <c r="N409" s="96">
        <v>6430503</v>
      </c>
      <c r="O409" s="96">
        <v>1357923</v>
      </c>
      <c r="P409" s="96">
        <v>26.769868587582653</v>
      </c>
      <c r="Q409" s="94" t="s">
        <v>2890</v>
      </c>
    </row>
    <row r="410" spans="1:17" ht="19.5" hidden="1" customHeight="1" x14ac:dyDescent="0.25">
      <c r="A410" s="93">
        <v>45016</v>
      </c>
      <c r="B410" s="94" t="s">
        <v>2915</v>
      </c>
      <c r="C410" s="94" t="s">
        <v>16</v>
      </c>
      <c r="D410" s="94" t="s">
        <v>2019</v>
      </c>
      <c r="E410" s="94" t="s">
        <v>483</v>
      </c>
      <c r="F410" s="94" t="s">
        <v>484</v>
      </c>
      <c r="G410" s="94" t="s">
        <v>2839</v>
      </c>
      <c r="H410" s="94" t="s">
        <v>2898</v>
      </c>
      <c r="I410" s="98" t="s">
        <v>2823</v>
      </c>
      <c r="J410" s="94" t="s">
        <v>2824</v>
      </c>
      <c r="K410" s="96">
        <v>30661356.899999999</v>
      </c>
      <c r="L410" s="96">
        <v>19648300</v>
      </c>
      <c r="M410" s="96">
        <v>9824150</v>
      </c>
      <c r="N410" s="96">
        <v>8517431.3300000001</v>
      </c>
      <c r="O410" s="96">
        <v>-1306718.67</v>
      </c>
      <c r="P410" s="96">
        <v>-13.301086302631781</v>
      </c>
      <c r="Q410" s="94" t="s">
        <v>2889</v>
      </c>
    </row>
    <row r="411" spans="1:17" ht="19.5" hidden="1" customHeight="1" x14ac:dyDescent="0.25">
      <c r="A411" s="93">
        <v>45016</v>
      </c>
      <c r="B411" s="94" t="s">
        <v>2915</v>
      </c>
      <c r="C411" s="94" t="s">
        <v>16</v>
      </c>
      <c r="D411" s="94" t="s">
        <v>2019</v>
      </c>
      <c r="E411" s="94" t="s">
        <v>483</v>
      </c>
      <c r="F411" s="94" t="s">
        <v>484</v>
      </c>
      <c r="G411" s="94" t="s">
        <v>2839</v>
      </c>
      <c r="H411" s="94" t="s">
        <v>2898</v>
      </c>
      <c r="I411" s="98" t="s">
        <v>2825</v>
      </c>
      <c r="J411" s="94" t="s">
        <v>2826</v>
      </c>
      <c r="K411" s="96">
        <v>5319770.53</v>
      </c>
      <c r="L411" s="96">
        <v>2848644.97</v>
      </c>
      <c r="M411" s="96">
        <v>1424322.4850000001</v>
      </c>
      <c r="N411" s="96">
        <v>1430924</v>
      </c>
      <c r="O411" s="96">
        <v>6601.5150000000003</v>
      </c>
      <c r="P411" s="96">
        <v>0.46348457386039227</v>
      </c>
      <c r="Q411" s="94" t="s">
        <v>2890</v>
      </c>
    </row>
    <row r="412" spans="1:17" ht="19.5" hidden="1" customHeight="1" x14ac:dyDescent="0.25">
      <c r="A412" s="93">
        <v>45016</v>
      </c>
      <c r="B412" s="94" t="s">
        <v>2915</v>
      </c>
      <c r="C412" s="94" t="s">
        <v>16</v>
      </c>
      <c r="D412" s="94" t="s">
        <v>2019</v>
      </c>
      <c r="E412" s="94" t="s">
        <v>483</v>
      </c>
      <c r="F412" s="94" t="s">
        <v>484</v>
      </c>
      <c r="G412" s="94" t="s">
        <v>2839</v>
      </c>
      <c r="H412" s="94" t="s">
        <v>2898</v>
      </c>
      <c r="I412" s="98" t="s">
        <v>2827</v>
      </c>
      <c r="J412" s="94" t="s">
        <v>2828</v>
      </c>
      <c r="K412" s="96">
        <v>75924844.180000007</v>
      </c>
      <c r="L412" s="96">
        <v>4270400</v>
      </c>
      <c r="M412" s="96">
        <v>2135200</v>
      </c>
      <c r="N412" s="96">
        <v>4866256.59</v>
      </c>
      <c r="O412" s="96">
        <v>2731056.59</v>
      </c>
      <c r="P412" s="96">
        <v>127.90635959160734</v>
      </c>
      <c r="Q412" s="94" t="s">
        <v>2890</v>
      </c>
    </row>
    <row r="413" spans="1:17" ht="19.5" hidden="1" customHeight="1" x14ac:dyDescent="0.25">
      <c r="A413" s="93">
        <v>45016</v>
      </c>
      <c r="B413" s="94" t="s">
        <v>2915</v>
      </c>
      <c r="C413" s="94" t="s">
        <v>16</v>
      </c>
      <c r="D413" s="94" t="s">
        <v>2019</v>
      </c>
      <c r="E413" s="94" t="s">
        <v>483</v>
      </c>
      <c r="F413" s="94" t="s">
        <v>484</v>
      </c>
      <c r="G413" s="94" t="s">
        <v>2839</v>
      </c>
      <c r="H413" s="94" t="s">
        <v>2898</v>
      </c>
      <c r="I413" s="98" t="s">
        <v>2829</v>
      </c>
      <c r="J413" s="94" t="s">
        <v>2830</v>
      </c>
      <c r="K413" s="96">
        <v>3181943.3</v>
      </c>
      <c r="L413" s="96">
        <v>3317000</v>
      </c>
      <c r="M413" s="96">
        <v>1658500</v>
      </c>
      <c r="N413" s="96">
        <v>1825523.5399999998</v>
      </c>
      <c r="O413" s="96">
        <v>167023.54</v>
      </c>
      <c r="P413" s="96">
        <v>10.070759119686464</v>
      </c>
      <c r="Q413" s="94" t="s">
        <v>2890</v>
      </c>
    </row>
    <row r="414" spans="1:17" ht="19.5" hidden="1" customHeight="1" x14ac:dyDescent="0.25">
      <c r="A414" s="93">
        <v>45016</v>
      </c>
      <c r="B414" s="94" t="s">
        <v>2915</v>
      </c>
      <c r="C414" s="94" t="s">
        <v>16</v>
      </c>
      <c r="D414" s="94" t="s">
        <v>2019</v>
      </c>
      <c r="E414" s="94" t="s">
        <v>483</v>
      </c>
      <c r="F414" s="94" t="s">
        <v>484</v>
      </c>
      <c r="G414" s="94" t="s">
        <v>2839</v>
      </c>
      <c r="H414" s="94" t="s">
        <v>2898</v>
      </c>
      <c r="I414" s="98" t="s">
        <v>2831</v>
      </c>
      <c r="J414" s="94" t="s">
        <v>2832</v>
      </c>
      <c r="K414" s="96">
        <v>5637979.2800000003</v>
      </c>
      <c r="L414" s="96">
        <v>4331820</v>
      </c>
      <c r="M414" s="96">
        <v>2165910</v>
      </c>
      <c r="N414" s="96">
        <v>2246350.4899999998</v>
      </c>
      <c r="O414" s="96">
        <v>80440.490000000005</v>
      </c>
      <c r="P414" s="96">
        <v>3.7139350203840422</v>
      </c>
      <c r="Q414" s="94" t="s">
        <v>2890</v>
      </c>
    </row>
    <row r="415" spans="1:17" ht="19.5" hidden="1" customHeight="1" x14ac:dyDescent="0.25">
      <c r="A415" s="93">
        <v>45016</v>
      </c>
      <c r="B415" s="94" t="s">
        <v>2915</v>
      </c>
      <c r="C415" s="94" t="s">
        <v>16</v>
      </c>
      <c r="D415" s="94" t="s">
        <v>2019</v>
      </c>
      <c r="E415" s="94" t="s">
        <v>483</v>
      </c>
      <c r="F415" s="94" t="s">
        <v>484</v>
      </c>
      <c r="G415" s="94" t="s">
        <v>2839</v>
      </c>
      <c r="H415" s="94" t="s">
        <v>2898</v>
      </c>
      <c r="I415" s="98" t="s">
        <v>2833</v>
      </c>
      <c r="J415" s="94" t="s">
        <v>2834</v>
      </c>
      <c r="K415" s="96">
        <v>9229461.9700000007</v>
      </c>
      <c r="L415" s="96">
        <v>6210731.7300000004</v>
      </c>
      <c r="M415" s="96">
        <v>3105365.8650000002</v>
      </c>
      <c r="N415" s="96">
        <v>3647764.21</v>
      </c>
      <c r="O415" s="96">
        <v>542398.34499999997</v>
      </c>
      <c r="P415" s="96">
        <v>17.466487640418499</v>
      </c>
      <c r="Q415" s="94" t="s">
        <v>2890</v>
      </c>
    </row>
    <row r="416" spans="1:17" ht="19.5" hidden="1" customHeight="1" x14ac:dyDescent="0.25">
      <c r="A416" s="93">
        <v>45016</v>
      </c>
      <c r="B416" s="94" t="s">
        <v>2915</v>
      </c>
      <c r="C416" s="94" t="s">
        <v>16</v>
      </c>
      <c r="D416" s="94" t="s">
        <v>2019</v>
      </c>
      <c r="E416" s="94" t="s">
        <v>483</v>
      </c>
      <c r="F416" s="94" t="s">
        <v>484</v>
      </c>
      <c r="G416" s="94" t="s">
        <v>2839</v>
      </c>
      <c r="H416" s="94" t="s">
        <v>2898</v>
      </c>
      <c r="I416" s="98" t="s">
        <v>2835</v>
      </c>
      <c r="J416" s="94" t="s">
        <v>2836</v>
      </c>
      <c r="K416" s="96">
        <v>0</v>
      </c>
      <c r="L416" s="97"/>
      <c r="M416" s="97"/>
      <c r="N416" s="96">
        <v>0</v>
      </c>
      <c r="O416" s="97"/>
      <c r="P416" s="97"/>
      <c r="Q416" s="94" t="s">
        <v>2895</v>
      </c>
    </row>
    <row r="417" spans="1:17" ht="19.5" hidden="1" customHeight="1" x14ac:dyDescent="0.25">
      <c r="A417" s="93">
        <v>45016</v>
      </c>
      <c r="B417" s="94" t="s">
        <v>2915</v>
      </c>
      <c r="C417" s="94" t="s">
        <v>16</v>
      </c>
      <c r="D417" s="94" t="s">
        <v>2019</v>
      </c>
      <c r="E417" s="94" t="s">
        <v>483</v>
      </c>
      <c r="F417" s="94" t="s">
        <v>484</v>
      </c>
      <c r="G417" s="94" t="s">
        <v>2839</v>
      </c>
      <c r="H417" s="94" t="s">
        <v>2898</v>
      </c>
      <c r="I417" s="98" t="s">
        <v>2837</v>
      </c>
      <c r="J417" s="94" t="s">
        <v>2838</v>
      </c>
      <c r="K417" s="96">
        <v>16865532.960000001</v>
      </c>
      <c r="L417" s="96">
        <v>14020000</v>
      </c>
      <c r="M417" s="96">
        <v>7010000</v>
      </c>
      <c r="N417" s="96">
        <v>9097254.3999999985</v>
      </c>
      <c r="O417" s="96">
        <v>2087254.4</v>
      </c>
      <c r="P417" s="96">
        <v>29.775383737517828</v>
      </c>
      <c r="Q417" s="94" t="s">
        <v>2890</v>
      </c>
    </row>
    <row r="418" spans="1:17" ht="19.5" hidden="1" customHeight="1" x14ac:dyDescent="0.25">
      <c r="A418" s="93">
        <v>45016</v>
      </c>
      <c r="B418" s="94" t="s">
        <v>2915</v>
      </c>
      <c r="C418" s="94" t="s">
        <v>16</v>
      </c>
      <c r="D418" s="94" t="s">
        <v>2019</v>
      </c>
      <c r="E418" s="94" t="s">
        <v>483</v>
      </c>
      <c r="F418" s="94" t="s">
        <v>484</v>
      </c>
      <c r="G418" s="94" t="s">
        <v>2839</v>
      </c>
      <c r="H418" s="94" t="s">
        <v>2898</v>
      </c>
      <c r="I418" s="98" t="s">
        <v>2872</v>
      </c>
      <c r="J418" s="94" t="s">
        <v>2873</v>
      </c>
      <c r="K418" s="96">
        <v>0</v>
      </c>
      <c r="L418" s="97"/>
      <c r="M418" s="97"/>
      <c r="N418" s="96">
        <v>0</v>
      </c>
      <c r="O418" s="97"/>
      <c r="P418" s="97"/>
      <c r="Q418" s="94" t="s">
        <v>2895</v>
      </c>
    </row>
    <row r="419" spans="1:17" ht="19.5" hidden="1" customHeight="1" x14ac:dyDescent="0.25">
      <c r="A419" s="93">
        <v>45016</v>
      </c>
      <c r="B419" s="94" t="s">
        <v>2915</v>
      </c>
      <c r="C419" s="94" t="s">
        <v>16</v>
      </c>
      <c r="D419" s="94" t="s">
        <v>2019</v>
      </c>
      <c r="E419" s="94" t="s">
        <v>483</v>
      </c>
      <c r="F419" s="94" t="s">
        <v>484</v>
      </c>
      <c r="G419" s="94" t="s">
        <v>2891</v>
      </c>
      <c r="H419" s="94" t="s">
        <v>1944</v>
      </c>
      <c r="I419" s="100" t="s">
        <v>2852</v>
      </c>
      <c r="J419" s="94" t="s">
        <v>2892</v>
      </c>
      <c r="K419" s="96">
        <v>242373644.78</v>
      </c>
      <c r="L419" s="96">
        <v>242373644.78</v>
      </c>
      <c r="M419" s="96">
        <v>121186822.39</v>
      </c>
      <c r="N419" s="96">
        <v>222528227.58000001</v>
      </c>
      <c r="O419" s="96">
        <v>101341405.19</v>
      </c>
      <c r="P419" s="96">
        <v>83.624112912100259</v>
      </c>
      <c r="Q419" s="94" t="s">
        <v>2889</v>
      </c>
    </row>
    <row r="420" spans="1:17" ht="19.5" hidden="1" customHeight="1" x14ac:dyDescent="0.25">
      <c r="A420" s="93">
        <v>45016</v>
      </c>
      <c r="B420" s="94" t="s">
        <v>2915</v>
      </c>
      <c r="C420" s="94" t="s">
        <v>16</v>
      </c>
      <c r="D420" s="94" t="s">
        <v>2019</v>
      </c>
      <c r="E420" s="94" t="s">
        <v>483</v>
      </c>
      <c r="F420" s="94" t="s">
        <v>484</v>
      </c>
      <c r="G420" s="94" t="s">
        <v>2901</v>
      </c>
      <c r="H420" s="94" t="s">
        <v>1944</v>
      </c>
      <c r="I420" s="100" t="s">
        <v>2853</v>
      </c>
      <c r="J420" s="94" t="s">
        <v>2893</v>
      </c>
      <c r="K420" s="96">
        <v>213149942.36000001</v>
      </c>
      <c r="L420" s="96">
        <v>213149942.36000001</v>
      </c>
      <c r="M420" s="96">
        <v>106574971.18000001</v>
      </c>
      <c r="N420" s="96">
        <v>224206868.21000001</v>
      </c>
      <c r="O420" s="96">
        <v>117631897.03</v>
      </c>
      <c r="P420" s="96">
        <v>110.37478661976401</v>
      </c>
      <c r="Q420" s="94" t="s">
        <v>2889</v>
      </c>
    </row>
    <row r="421" spans="1:17" ht="19.5" hidden="1" customHeight="1" x14ac:dyDescent="0.25">
      <c r="A421" s="93">
        <v>45016</v>
      </c>
      <c r="B421" s="94" t="s">
        <v>2915</v>
      </c>
      <c r="C421" s="94" t="s">
        <v>16</v>
      </c>
      <c r="D421" s="94" t="s">
        <v>2019</v>
      </c>
      <c r="E421" s="94" t="s">
        <v>483</v>
      </c>
      <c r="F421" s="94" t="s">
        <v>484</v>
      </c>
      <c r="G421" s="94" t="s">
        <v>2901</v>
      </c>
      <c r="H421" s="94" t="s">
        <v>1944</v>
      </c>
      <c r="I421" s="100" t="s">
        <v>2854</v>
      </c>
      <c r="J421" s="94" t="s">
        <v>2894</v>
      </c>
      <c r="K421" s="96">
        <v>25671767.100000001</v>
      </c>
      <c r="L421" s="96">
        <v>-25671767.100000001</v>
      </c>
      <c r="M421" s="96">
        <v>-12835883.550000001</v>
      </c>
      <c r="N421" s="96">
        <v>-19950172.180000003</v>
      </c>
      <c r="O421" s="96">
        <v>-7114288.6299999999</v>
      </c>
      <c r="P421" s="96">
        <v>55.425001343207107</v>
      </c>
      <c r="Q421" s="94" t="s">
        <v>2889</v>
      </c>
    </row>
    <row r="422" spans="1:17" ht="19.5" hidden="1" customHeight="1" x14ac:dyDescent="0.25">
      <c r="A422" s="93">
        <v>45016</v>
      </c>
      <c r="B422" s="94" t="s">
        <v>2915</v>
      </c>
      <c r="C422" s="94" t="s">
        <v>16</v>
      </c>
      <c r="D422" s="94" t="s">
        <v>2019</v>
      </c>
      <c r="E422" s="94" t="s">
        <v>485</v>
      </c>
      <c r="F422" s="94" t="s">
        <v>486</v>
      </c>
      <c r="G422" s="94" t="s">
        <v>2811</v>
      </c>
      <c r="H422" s="94" t="s">
        <v>2898</v>
      </c>
      <c r="I422" s="100" t="s">
        <v>2790</v>
      </c>
      <c r="J422" s="94" t="s">
        <v>2791</v>
      </c>
      <c r="K422" s="96">
        <v>35287586.130000003</v>
      </c>
      <c r="L422" s="96">
        <v>18542000</v>
      </c>
      <c r="M422" s="96">
        <v>9271000</v>
      </c>
      <c r="N422" s="96">
        <v>9891075.8800000008</v>
      </c>
      <c r="O422" s="96">
        <v>620075.88</v>
      </c>
      <c r="P422" s="96">
        <v>6.6883386905403945</v>
      </c>
      <c r="Q422" s="94" t="s">
        <v>2889</v>
      </c>
    </row>
    <row r="423" spans="1:17" ht="19.5" hidden="1" customHeight="1" x14ac:dyDescent="0.25">
      <c r="A423" s="93">
        <v>45016</v>
      </c>
      <c r="B423" s="94" t="s">
        <v>2915</v>
      </c>
      <c r="C423" s="94" t="s">
        <v>16</v>
      </c>
      <c r="D423" s="94" t="s">
        <v>2019</v>
      </c>
      <c r="E423" s="94" t="s">
        <v>485</v>
      </c>
      <c r="F423" s="94" t="s">
        <v>486</v>
      </c>
      <c r="G423" s="94" t="s">
        <v>2811</v>
      </c>
      <c r="H423" s="94" t="s">
        <v>2898</v>
      </c>
      <c r="I423" s="100" t="s">
        <v>2792</v>
      </c>
      <c r="J423" s="94" t="s">
        <v>2793</v>
      </c>
      <c r="K423" s="96">
        <v>182315</v>
      </c>
      <c r="L423" s="96">
        <v>80000</v>
      </c>
      <c r="M423" s="96">
        <v>40000</v>
      </c>
      <c r="N423" s="96">
        <v>24350</v>
      </c>
      <c r="O423" s="96">
        <v>-15650</v>
      </c>
      <c r="P423" s="96">
        <v>-39.125</v>
      </c>
      <c r="Q423" s="94" t="s">
        <v>2890</v>
      </c>
    </row>
    <row r="424" spans="1:17" ht="19.5" hidden="1" customHeight="1" x14ac:dyDescent="0.25">
      <c r="A424" s="93">
        <v>45016</v>
      </c>
      <c r="B424" s="94" t="s">
        <v>2915</v>
      </c>
      <c r="C424" s="94" t="s">
        <v>16</v>
      </c>
      <c r="D424" s="94" t="s">
        <v>2019</v>
      </c>
      <c r="E424" s="94" t="s">
        <v>485</v>
      </c>
      <c r="F424" s="94" t="s">
        <v>486</v>
      </c>
      <c r="G424" s="94" t="s">
        <v>2811</v>
      </c>
      <c r="H424" s="94" t="s">
        <v>2898</v>
      </c>
      <c r="I424" s="100" t="s">
        <v>2794</v>
      </c>
      <c r="J424" s="94" t="s">
        <v>2795</v>
      </c>
      <c r="K424" s="96">
        <v>621399.5</v>
      </c>
      <c r="L424" s="96">
        <v>100000</v>
      </c>
      <c r="M424" s="96">
        <v>50000</v>
      </c>
      <c r="N424" s="96">
        <v>12363.7</v>
      </c>
      <c r="O424" s="96">
        <v>-37636.300000000003</v>
      </c>
      <c r="P424" s="96">
        <v>-75.272599999999997</v>
      </c>
      <c r="Q424" s="94" t="s">
        <v>2890</v>
      </c>
    </row>
    <row r="425" spans="1:17" ht="19.5" hidden="1" customHeight="1" x14ac:dyDescent="0.25">
      <c r="A425" s="93">
        <v>45016</v>
      </c>
      <c r="B425" s="94" t="s">
        <v>2915</v>
      </c>
      <c r="C425" s="94" t="s">
        <v>16</v>
      </c>
      <c r="D425" s="94" t="s">
        <v>2019</v>
      </c>
      <c r="E425" s="94" t="s">
        <v>485</v>
      </c>
      <c r="F425" s="94" t="s">
        <v>486</v>
      </c>
      <c r="G425" s="94" t="s">
        <v>2811</v>
      </c>
      <c r="H425" s="94" t="s">
        <v>2898</v>
      </c>
      <c r="I425" s="100" t="s">
        <v>2865</v>
      </c>
      <c r="J425" s="94" t="s">
        <v>2796</v>
      </c>
      <c r="K425" s="96">
        <v>1741953.97</v>
      </c>
      <c r="L425" s="96">
        <v>694000</v>
      </c>
      <c r="M425" s="96">
        <v>347000</v>
      </c>
      <c r="N425" s="96">
        <v>372264.46</v>
      </c>
      <c r="O425" s="96">
        <v>25264.46</v>
      </c>
      <c r="P425" s="96">
        <v>7.2808242074927962</v>
      </c>
      <c r="Q425" s="94" t="s">
        <v>2889</v>
      </c>
    </row>
    <row r="426" spans="1:17" ht="19.5" hidden="1" customHeight="1" x14ac:dyDescent="0.25">
      <c r="A426" s="93">
        <v>45016</v>
      </c>
      <c r="B426" s="94" t="s">
        <v>2915</v>
      </c>
      <c r="C426" s="94" t="s">
        <v>16</v>
      </c>
      <c r="D426" s="94" t="s">
        <v>2019</v>
      </c>
      <c r="E426" s="94" t="s">
        <v>485</v>
      </c>
      <c r="F426" s="94" t="s">
        <v>486</v>
      </c>
      <c r="G426" s="94" t="s">
        <v>2811</v>
      </c>
      <c r="H426" s="94" t="s">
        <v>2898</v>
      </c>
      <c r="I426" s="100" t="s">
        <v>2797</v>
      </c>
      <c r="J426" s="94" t="s">
        <v>2798</v>
      </c>
      <c r="K426" s="96">
        <v>6598971.96</v>
      </c>
      <c r="L426" s="96">
        <v>5110000</v>
      </c>
      <c r="M426" s="96">
        <v>2555000</v>
      </c>
      <c r="N426" s="96">
        <v>2176728.8499999996</v>
      </c>
      <c r="O426" s="96">
        <v>-378271.15</v>
      </c>
      <c r="P426" s="96">
        <v>-14.805133072407045</v>
      </c>
      <c r="Q426" s="94" t="s">
        <v>2890</v>
      </c>
    </row>
    <row r="427" spans="1:17" ht="19.5" hidden="1" customHeight="1" x14ac:dyDescent="0.25">
      <c r="A427" s="93">
        <v>45016</v>
      </c>
      <c r="B427" s="94" t="s">
        <v>2915</v>
      </c>
      <c r="C427" s="94" t="s">
        <v>16</v>
      </c>
      <c r="D427" s="94" t="s">
        <v>2019</v>
      </c>
      <c r="E427" s="94" t="s">
        <v>485</v>
      </c>
      <c r="F427" s="94" t="s">
        <v>486</v>
      </c>
      <c r="G427" s="94" t="s">
        <v>2811</v>
      </c>
      <c r="H427" s="94" t="s">
        <v>2898</v>
      </c>
      <c r="I427" s="100" t="s">
        <v>2799</v>
      </c>
      <c r="J427" s="94" t="s">
        <v>2800</v>
      </c>
      <c r="K427" s="96">
        <v>8994344.6600000001</v>
      </c>
      <c r="L427" s="96">
        <v>1500000</v>
      </c>
      <c r="M427" s="96">
        <v>750000</v>
      </c>
      <c r="N427" s="96">
        <v>557913.35999999987</v>
      </c>
      <c r="O427" s="96">
        <v>-192086.64</v>
      </c>
      <c r="P427" s="96">
        <v>-25.611552</v>
      </c>
      <c r="Q427" s="94" t="s">
        <v>2890</v>
      </c>
    </row>
    <row r="428" spans="1:17" ht="19.5" hidden="1" customHeight="1" x14ac:dyDescent="0.25">
      <c r="A428" s="93">
        <v>45016</v>
      </c>
      <c r="B428" s="94" t="s">
        <v>2915</v>
      </c>
      <c r="C428" s="94" t="s">
        <v>16</v>
      </c>
      <c r="D428" s="94" t="s">
        <v>2019</v>
      </c>
      <c r="E428" s="94" t="s">
        <v>485</v>
      </c>
      <c r="F428" s="94" t="s">
        <v>486</v>
      </c>
      <c r="G428" s="94" t="s">
        <v>2811</v>
      </c>
      <c r="H428" s="94" t="s">
        <v>2898</v>
      </c>
      <c r="I428" s="100" t="s">
        <v>2801</v>
      </c>
      <c r="J428" s="94" t="s">
        <v>2802</v>
      </c>
      <c r="K428" s="96">
        <v>0</v>
      </c>
      <c r="L428" s="96">
        <v>0</v>
      </c>
      <c r="M428" s="96">
        <v>0</v>
      </c>
      <c r="N428" s="96">
        <v>0</v>
      </c>
      <c r="O428" s="96">
        <v>0</v>
      </c>
      <c r="P428" s="97"/>
      <c r="Q428" s="94" t="s">
        <v>2889</v>
      </c>
    </row>
    <row r="429" spans="1:17" ht="19.5" hidden="1" customHeight="1" x14ac:dyDescent="0.25">
      <c r="A429" s="93">
        <v>45016</v>
      </c>
      <c r="B429" s="94" t="s">
        <v>2915</v>
      </c>
      <c r="C429" s="94" t="s">
        <v>16</v>
      </c>
      <c r="D429" s="94" t="s">
        <v>2019</v>
      </c>
      <c r="E429" s="94" t="s">
        <v>485</v>
      </c>
      <c r="F429" s="94" t="s">
        <v>486</v>
      </c>
      <c r="G429" s="94" t="s">
        <v>2811</v>
      </c>
      <c r="H429" s="94" t="s">
        <v>2898</v>
      </c>
      <c r="I429" s="100" t="s">
        <v>2803</v>
      </c>
      <c r="J429" s="94" t="s">
        <v>2804</v>
      </c>
      <c r="K429" s="96">
        <v>12302696.48</v>
      </c>
      <c r="L429" s="96">
        <v>2035000</v>
      </c>
      <c r="M429" s="96">
        <v>1017500</v>
      </c>
      <c r="N429" s="96">
        <v>1014180.73</v>
      </c>
      <c r="O429" s="96">
        <v>-3319.27</v>
      </c>
      <c r="P429" s="96">
        <v>-0.32621818181818185</v>
      </c>
      <c r="Q429" s="94" t="s">
        <v>2890</v>
      </c>
    </row>
    <row r="430" spans="1:17" ht="19.5" hidden="1" customHeight="1" x14ac:dyDescent="0.25">
      <c r="A430" s="93">
        <v>45016</v>
      </c>
      <c r="B430" s="94" t="s">
        <v>2915</v>
      </c>
      <c r="C430" s="94" t="s">
        <v>16</v>
      </c>
      <c r="D430" s="94" t="s">
        <v>2019</v>
      </c>
      <c r="E430" s="94" t="s">
        <v>485</v>
      </c>
      <c r="F430" s="94" t="s">
        <v>486</v>
      </c>
      <c r="G430" s="94" t="s">
        <v>2811</v>
      </c>
      <c r="H430" s="94" t="s">
        <v>2898</v>
      </c>
      <c r="I430" s="100" t="s">
        <v>2805</v>
      </c>
      <c r="J430" s="94" t="s">
        <v>2806</v>
      </c>
      <c r="K430" s="96">
        <v>25616720</v>
      </c>
      <c r="L430" s="96">
        <v>24750000</v>
      </c>
      <c r="M430" s="96">
        <v>12375000</v>
      </c>
      <c r="N430" s="96">
        <v>14098240</v>
      </c>
      <c r="O430" s="96">
        <v>1723240</v>
      </c>
      <c r="P430" s="96">
        <v>13.925171717171716</v>
      </c>
      <c r="Q430" s="94" t="s">
        <v>2889</v>
      </c>
    </row>
    <row r="431" spans="1:17" ht="19.5" hidden="1" customHeight="1" x14ac:dyDescent="0.25">
      <c r="A431" s="93">
        <v>45016</v>
      </c>
      <c r="B431" s="94" t="s">
        <v>2915</v>
      </c>
      <c r="C431" s="94" t="s">
        <v>16</v>
      </c>
      <c r="D431" s="94" t="s">
        <v>2019</v>
      </c>
      <c r="E431" s="94" t="s">
        <v>485</v>
      </c>
      <c r="F431" s="94" t="s">
        <v>486</v>
      </c>
      <c r="G431" s="94" t="s">
        <v>2811</v>
      </c>
      <c r="H431" s="94" t="s">
        <v>2898</v>
      </c>
      <c r="I431" s="100" t="s">
        <v>2807</v>
      </c>
      <c r="J431" s="94" t="s">
        <v>2808</v>
      </c>
      <c r="K431" s="96">
        <v>11929548.810000001</v>
      </c>
      <c r="L431" s="96">
        <v>5630000</v>
      </c>
      <c r="M431" s="96">
        <v>2815000</v>
      </c>
      <c r="N431" s="96">
        <v>2605383.6</v>
      </c>
      <c r="O431" s="96">
        <v>-209616.4</v>
      </c>
      <c r="P431" s="96">
        <v>-7.4464085257548849</v>
      </c>
      <c r="Q431" s="94" t="s">
        <v>2890</v>
      </c>
    </row>
    <row r="432" spans="1:17" ht="19.5" hidden="1" customHeight="1" x14ac:dyDescent="0.25">
      <c r="A432" s="93">
        <v>45016</v>
      </c>
      <c r="B432" s="94" t="s">
        <v>2915</v>
      </c>
      <c r="C432" s="94" t="s">
        <v>16</v>
      </c>
      <c r="D432" s="94" t="s">
        <v>2019</v>
      </c>
      <c r="E432" s="94" t="s">
        <v>485</v>
      </c>
      <c r="F432" s="94" t="s">
        <v>486</v>
      </c>
      <c r="G432" s="94" t="s">
        <v>2811</v>
      </c>
      <c r="H432" s="94" t="s">
        <v>2898</v>
      </c>
      <c r="I432" s="100" t="s">
        <v>2870</v>
      </c>
      <c r="J432" s="94" t="s">
        <v>2871</v>
      </c>
      <c r="K432" s="96">
        <v>0</v>
      </c>
      <c r="L432" s="96">
        <v>0</v>
      </c>
      <c r="M432" s="96">
        <v>0</v>
      </c>
      <c r="N432" s="96">
        <v>0</v>
      </c>
      <c r="O432" s="96">
        <v>0</v>
      </c>
      <c r="P432" s="97"/>
      <c r="Q432" s="94" t="s">
        <v>2889</v>
      </c>
    </row>
    <row r="433" spans="1:17" ht="19.5" hidden="1" customHeight="1" x14ac:dyDescent="0.25">
      <c r="A433" s="93">
        <v>45016</v>
      </c>
      <c r="B433" s="94" t="s">
        <v>2915</v>
      </c>
      <c r="C433" s="94" t="s">
        <v>16</v>
      </c>
      <c r="D433" s="94" t="s">
        <v>2019</v>
      </c>
      <c r="E433" s="94" t="s">
        <v>485</v>
      </c>
      <c r="F433" s="94" t="s">
        <v>486</v>
      </c>
      <c r="G433" s="94" t="s">
        <v>2811</v>
      </c>
      <c r="H433" s="94" t="s">
        <v>2898</v>
      </c>
      <c r="I433" s="100" t="s">
        <v>2809</v>
      </c>
      <c r="J433" s="94" t="s">
        <v>2810</v>
      </c>
      <c r="K433" s="96">
        <v>894988.65</v>
      </c>
      <c r="L433" s="96">
        <v>405634.87</v>
      </c>
      <c r="M433" s="96">
        <v>202817.435</v>
      </c>
      <c r="N433" s="96">
        <v>405634.87</v>
      </c>
      <c r="O433" s="96">
        <v>202817.435</v>
      </c>
      <c r="P433" s="96">
        <v>100</v>
      </c>
      <c r="Q433" s="94" t="s">
        <v>2889</v>
      </c>
    </row>
    <row r="434" spans="1:17" ht="19.5" hidden="1" customHeight="1" x14ac:dyDescent="0.25">
      <c r="A434" s="93">
        <v>45016</v>
      </c>
      <c r="B434" s="94" t="s">
        <v>2915</v>
      </c>
      <c r="C434" s="94" t="s">
        <v>16</v>
      </c>
      <c r="D434" s="94" t="s">
        <v>2019</v>
      </c>
      <c r="E434" s="94" t="s">
        <v>485</v>
      </c>
      <c r="F434" s="94" t="s">
        <v>486</v>
      </c>
      <c r="G434" s="94" t="s">
        <v>2839</v>
      </c>
      <c r="H434" s="94" t="s">
        <v>2898</v>
      </c>
      <c r="I434" s="99" t="s">
        <v>2812</v>
      </c>
      <c r="J434" s="94" t="s">
        <v>2813</v>
      </c>
      <c r="K434" s="96">
        <v>2284339.54</v>
      </c>
      <c r="L434" s="96">
        <v>4100000</v>
      </c>
      <c r="M434" s="96">
        <v>2050000</v>
      </c>
      <c r="N434" s="96">
        <v>2157223.92</v>
      </c>
      <c r="O434" s="96">
        <v>107223.92</v>
      </c>
      <c r="P434" s="96">
        <v>5.2304351219512197</v>
      </c>
      <c r="Q434" s="94" t="s">
        <v>2890</v>
      </c>
    </row>
    <row r="435" spans="1:17" ht="19.5" hidden="1" customHeight="1" x14ac:dyDescent="0.25">
      <c r="A435" s="93">
        <v>45016</v>
      </c>
      <c r="B435" s="94" t="s">
        <v>2915</v>
      </c>
      <c r="C435" s="94" t="s">
        <v>16</v>
      </c>
      <c r="D435" s="94" t="s">
        <v>2019</v>
      </c>
      <c r="E435" s="94" t="s">
        <v>485</v>
      </c>
      <c r="F435" s="94" t="s">
        <v>486</v>
      </c>
      <c r="G435" s="94" t="s">
        <v>2839</v>
      </c>
      <c r="H435" s="94" t="s">
        <v>2898</v>
      </c>
      <c r="I435" s="99" t="s">
        <v>2814</v>
      </c>
      <c r="J435" s="94" t="s">
        <v>2815</v>
      </c>
      <c r="K435" s="96">
        <v>1341986.98</v>
      </c>
      <c r="L435" s="96">
        <v>1700000</v>
      </c>
      <c r="M435" s="96">
        <v>850000</v>
      </c>
      <c r="N435" s="96">
        <v>1104418.58</v>
      </c>
      <c r="O435" s="96">
        <v>254418.58</v>
      </c>
      <c r="P435" s="96">
        <v>29.931597647058823</v>
      </c>
      <c r="Q435" s="94" t="s">
        <v>2890</v>
      </c>
    </row>
    <row r="436" spans="1:17" ht="19.5" hidden="1" customHeight="1" x14ac:dyDescent="0.25">
      <c r="A436" s="93">
        <v>45016</v>
      </c>
      <c r="B436" s="94" t="s">
        <v>2915</v>
      </c>
      <c r="C436" s="94" t="s">
        <v>16</v>
      </c>
      <c r="D436" s="94" t="s">
        <v>2019</v>
      </c>
      <c r="E436" s="94" t="s">
        <v>485</v>
      </c>
      <c r="F436" s="94" t="s">
        <v>486</v>
      </c>
      <c r="G436" s="94" t="s">
        <v>2839</v>
      </c>
      <c r="H436" s="94" t="s">
        <v>2898</v>
      </c>
      <c r="I436" s="99" t="s">
        <v>2816</v>
      </c>
      <c r="J436" s="94" t="s">
        <v>2817</v>
      </c>
      <c r="K436" s="96">
        <v>80010.399999999994</v>
      </c>
      <c r="L436" s="96">
        <v>380000</v>
      </c>
      <c r="M436" s="96">
        <v>190000</v>
      </c>
      <c r="N436" s="96">
        <v>175939.51</v>
      </c>
      <c r="O436" s="96">
        <v>-14060.49</v>
      </c>
      <c r="P436" s="96">
        <v>-7.4002578947368418</v>
      </c>
      <c r="Q436" s="94" t="s">
        <v>2889</v>
      </c>
    </row>
    <row r="437" spans="1:17" ht="19.5" hidden="1" customHeight="1" x14ac:dyDescent="0.25">
      <c r="A437" s="93">
        <v>45016</v>
      </c>
      <c r="B437" s="94" t="s">
        <v>2915</v>
      </c>
      <c r="C437" s="94" t="s">
        <v>16</v>
      </c>
      <c r="D437" s="94" t="s">
        <v>2019</v>
      </c>
      <c r="E437" s="94" t="s">
        <v>485</v>
      </c>
      <c r="F437" s="94" t="s">
        <v>486</v>
      </c>
      <c r="G437" s="94" t="s">
        <v>2839</v>
      </c>
      <c r="H437" s="94" t="s">
        <v>2898</v>
      </c>
      <c r="I437" s="99" t="s">
        <v>2818</v>
      </c>
      <c r="J437" s="94" t="s">
        <v>2819</v>
      </c>
      <c r="K437" s="96">
        <v>2162242.41</v>
      </c>
      <c r="L437" s="96">
        <v>2000000</v>
      </c>
      <c r="M437" s="96">
        <v>1000000</v>
      </c>
      <c r="N437" s="96">
        <v>971401.5</v>
      </c>
      <c r="O437" s="96">
        <v>-28598.5</v>
      </c>
      <c r="P437" s="96">
        <v>-2.8598499999999998</v>
      </c>
      <c r="Q437" s="94" t="s">
        <v>2889</v>
      </c>
    </row>
    <row r="438" spans="1:17" ht="19.5" hidden="1" customHeight="1" x14ac:dyDescent="0.25">
      <c r="A438" s="93">
        <v>45016</v>
      </c>
      <c r="B438" s="94" t="s">
        <v>2915</v>
      </c>
      <c r="C438" s="94" t="s">
        <v>16</v>
      </c>
      <c r="D438" s="94" t="s">
        <v>2019</v>
      </c>
      <c r="E438" s="94" t="s">
        <v>485</v>
      </c>
      <c r="F438" s="94" t="s">
        <v>486</v>
      </c>
      <c r="G438" s="94" t="s">
        <v>2839</v>
      </c>
      <c r="H438" s="94" t="s">
        <v>2898</v>
      </c>
      <c r="I438" s="99" t="s">
        <v>2820</v>
      </c>
      <c r="J438" s="94" t="s">
        <v>2821</v>
      </c>
      <c r="K438" s="96">
        <v>25607742.82</v>
      </c>
      <c r="L438" s="96">
        <v>24750000</v>
      </c>
      <c r="M438" s="96">
        <v>12375000</v>
      </c>
      <c r="N438" s="96">
        <v>14103640</v>
      </c>
      <c r="O438" s="96">
        <v>1728640</v>
      </c>
      <c r="P438" s="96">
        <v>13.968808080808081</v>
      </c>
      <c r="Q438" s="94" t="s">
        <v>2890</v>
      </c>
    </row>
    <row r="439" spans="1:17" ht="19.5" hidden="1" customHeight="1" x14ac:dyDescent="0.25">
      <c r="A439" s="93">
        <v>45016</v>
      </c>
      <c r="B439" s="94" t="s">
        <v>2915</v>
      </c>
      <c r="C439" s="94" t="s">
        <v>16</v>
      </c>
      <c r="D439" s="94" t="s">
        <v>2019</v>
      </c>
      <c r="E439" s="94" t="s">
        <v>485</v>
      </c>
      <c r="F439" s="94" t="s">
        <v>486</v>
      </c>
      <c r="G439" s="94" t="s">
        <v>2839</v>
      </c>
      <c r="H439" s="94" t="s">
        <v>2898</v>
      </c>
      <c r="I439" s="99" t="s">
        <v>2822</v>
      </c>
      <c r="J439" s="94" t="s">
        <v>2846</v>
      </c>
      <c r="K439" s="96">
        <v>4997564.66</v>
      </c>
      <c r="L439" s="96">
        <v>2250000</v>
      </c>
      <c r="M439" s="96">
        <v>1125000</v>
      </c>
      <c r="N439" s="96">
        <v>2865616.8</v>
      </c>
      <c r="O439" s="96">
        <v>1740616.8</v>
      </c>
      <c r="P439" s="96">
        <v>154.72149333333331</v>
      </c>
      <c r="Q439" s="94" t="s">
        <v>2890</v>
      </c>
    </row>
    <row r="440" spans="1:17" ht="19.5" hidden="1" customHeight="1" x14ac:dyDescent="0.25">
      <c r="A440" s="93">
        <v>45016</v>
      </c>
      <c r="B440" s="94" t="s">
        <v>2915</v>
      </c>
      <c r="C440" s="94" t="s">
        <v>16</v>
      </c>
      <c r="D440" s="94" t="s">
        <v>2019</v>
      </c>
      <c r="E440" s="94" t="s">
        <v>485</v>
      </c>
      <c r="F440" s="94" t="s">
        <v>486</v>
      </c>
      <c r="G440" s="94" t="s">
        <v>2839</v>
      </c>
      <c r="H440" s="94" t="s">
        <v>2898</v>
      </c>
      <c r="I440" s="99" t="s">
        <v>2823</v>
      </c>
      <c r="J440" s="94" t="s">
        <v>2824</v>
      </c>
      <c r="K440" s="96">
        <v>11515374.66</v>
      </c>
      <c r="L440" s="96">
        <v>10510000</v>
      </c>
      <c r="M440" s="96">
        <v>5255000</v>
      </c>
      <c r="N440" s="96">
        <v>4969440</v>
      </c>
      <c r="O440" s="96">
        <v>-285560</v>
      </c>
      <c r="P440" s="96">
        <v>-5.4340627973358711</v>
      </c>
      <c r="Q440" s="94" t="s">
        <v>2889</v>
      </c>
    </row>
    <row r="441" spans="1:17" ht="19.5" hidden="1" customHeight="1" x14ac:dyDescent="0.25">
      <c r="A441" s="93">
        <v>45016</v>
      </c>
      <c r="B441" s="94" t="s">
        <v>2915</v>
      </c>
      <c r="C441" s="94" t="s">
        <v>16</v>
      </c>
      <c r="D441" s="94" t="s">
        <v>2019</v>
      </c>
      <c r="E441" s="94" t="s">
        <v>485</v>
      </c>
      <c r="F441" s="94" t="s">
        <v>486</v>
      </c>
      <c r="G441" s="94" t="s">
        <v>2839</v>
      </c>
      <c r="H441" s="94" t="s">
        <v>2898</v>
      </c>
      <c r="I441" s="99" t="s">
        <v>2825</v>
      </c>
      <c r="J441" s="94" t="s">
        <v>2826</v>
      </c>
      <c r="K441" s="96">
        <v>5365317.33</v>
      </c>
      <c r="L441" s="96">
        <v>1960000</v>
      </c>
      <c r="M441" s="96">
        <v>980000</v>
      </c>
      <c r="N441" s="96">
        <v>761884.6</v>
      </c>
      <c r="O441" s="96">
        <v>-218115.4</v>
      </c>
      <c r="P441" s="96">
        <v>-22.256673469387753</v>
      </c>
      <c r="Q441" s="94" t="s">
        <v>2889</v>
      </c>
    </row>
    <row r="442" spans="1:17" ht="19.5" hidden="1" customHeight="1" x14ac:dyDescent="0.25">
      <c r="A442" s="93">
        <v>45016</v>
      </c>
      <c r="B442" s="94" t="s">
        <v>2915</v>
      </c>
      <c r="C442" s="94" t="s">
        <v>16</v>
      </c>
      <c r="D442" s="94" t="s">
        <v>2019</v>
      </c>
      <c r="E442" s="94" t="s">
        <v>485</v>
      </c>
      <c r="F442" s="94" t="s">
        <v>486</v>
      </c>
      <c r="G442" s="94" t="s">
        <v>2839</v>
      </c>
      <c r="H442" s="94" t="s">
        <v>2898</v>
      </c>
      <c r="I442" s="99" t="s">
        <v>2827</v>
      </c>
      <c r="J442" s="94" t="s">
        <v>2828</v>
      </c>
      <c r="K442" s="96">
        <v>6307483.7999999998</v>
      </c>
      <c r="L442" s="96">
        <v>3450000</v>
      </c>
      <c r="M442" s="96">
        <v>1725000</v>
      </c>
      <c r="N442" s="96">
        <v>4181397.45</v>
      </c>
      <c r="O442" s="96">
        <v>2456397.4500000002</v>
      </c>
      <c r="P442" s="96">
        <v>142.39985217391305</v>
      </c>
      <c r="Q442" s="94" t="s">
        <v>2890</v>
      </c>
    </row>
    <row r="443" spans="1:17" ht="19.5" hidden="1" customHeight="1" x14ac:dyDescent="0.25">
      <c r="A443" s="93">
        <v>45016</v>
      </c>
      <c r="B443" s="94" t="s">
        <v>2915</v>
      </c>
      <c r="C443" s="94" t="s">
        <v>16</v>
      </c>
      <c r="D443" s="94" t="s">
        <v>2019</v>
      </c>
      <c r="E443" s="94" t="s">
        <v>485</v>
      </c>
      <c r="F443" s="94" t="s">
        <v>486</v>
      </c>
      <c r="G443" s="94" t="s">
        <v>2839</v>
      </c>
      <c r="H443" s="94" t="s">
        <v>2898</v>
      </c>
      <c r="I443" s="99" t="s">
        <v>2829</v>
      </c>
      <c r="J443" s="94" t="s">
        <v>2830</v>
      </c>
      <c r="K443" s="96">
        <v>2275051.88</v>
      </c>
      <c r="L443" s="96">
        <v>2096000</v>
      </c>
      <c r="M443" s="96">
        <v>1048000</v>
      </c>
      <c r="N443" s="96">
        <v>1219736.3</v>
      </c>
      <c r="O443" s="96">
        <v>171736.3</v>
      </c>
      <c r="P443" s="96">
        <v>16.387051526717556</v>
      </c>
      <c r="Q443" s="94" t="s">
        <v>2890</v>
      </c>
    </row>
    <row r="444" spans="1:17" ht="19.5" hidden="1" customHeight="1" x14ac:dyDescent="0.25">
      <c r="A444" s="93">
        <v>45016</v>
      </c>
      <c r="B444" s="94" t="s">
        <v>2915</v>
      </c>
      <c r="C444" s="94" t="s">
        <v>16</v>
      </c>
      <c r="D444" s="94" t="s">
        <v>2019</v>
      </c>
      <c r="E444" s="94" t="s">
        <v>485</v>
      </c>
      <c r="F444" s="94" t="s">
        <v>486</v>
      </c>
      <c r="G444" s="94" t="s">
        <v>2839</v>
      </c>
      <c r="H444" s="94" t="s">
        <v>2898</v>
      </c>
      <c r="I444" s="99" t="s">
        <v>2831</v>
      </c>
      <c r="J444" s="94" t="s">
        <v>2832</v>
      </c>
      <c r="K444" s="96">
        <v>2608805.7000000002</v>
      </c>
      <c r="L444" s="96">
        <v>1960000</v>
      </c>
      <c r="M444" s="96">
        <v>980000</v>
      </c>
      <c r="N444" s="96">
        <v>1164497.3599999999</v>
      </c>
      <c r="O444" s="96">
        <v>184497.36</v>
      </c>
      <c r="P444" s="96">
        <v>18.826261224489794</v>
      </c>
      <c r="Q444" s="94" t="s">
        <v>2890</v>
      </c>
    </row>
    <row r="445" spans="1:17" ht="19.5" hidden="1" customHeight="1" x14ac:dyDescent="0.25">
      <c r="A445" s="93">
        <v>45016</v>
      </c>
      <c r="B445" s="94" t="s">
        <v>2915</v>
      </c>
      <c r="C445" s="94" t="s">
        <v>16</v>
      </c>
      <c r="D445" s="94" t="s">
        <v>2019</v>
      </c>
      <c r="E445" s="94" t="s">
        <v>485</v>
      </c>
      <c r="F445" s="94" t="s">
        <v>486</v>
      </c>
      <c r="G445" s="94" t="s">
        <v>2839</v>
      </c>
      <c r="H445" s="94" t="s">
        <v>2898</v>
      </c>
      <c r="I445" s="99" t="s">
        <v>2833</v>
      </c>
      <c r="J445" s="94" t="s">
        <v>2834</v>
      </c>
      <c r="K445" s="96">
        <v>4481257.26</v>
      </c>
      <c r="L445" s="96">
        <v>5522885.7000000002</v>
      </c>
      <c r="M445" s="96">
        <v>2761442.85</v>
      </c>
      <c r="N445" s="96">
        <v>2152284.4800000004</v>
      </c>
      <c r="O445" s="96">
        <v>-609158.37</v>
      </c>
      <c r="P445" s="96">
        <v>-22.05942339165194</v>
      </c>
      <c r="Q445" s="94" t="s">
        <v>2889</v>
      </c>
    </row>
    <row r="446" spans="1:17" ht="19.5" hidden="1" customHeight="1" x14ac:dyDescent="0.25">
      <c r="A446" s="93">
        <v>45016</v>
      </c>
      <c r="B446" s="94" t="s">
        <v>2915</v>
      </c>
      <c r="C446" s="94" t="s">
        <v>16</v>
      </c>
      <c r="D446" s="94" t="s">
        <v>2019</v>
      </c>
      <c r="E446" s="94" t="s">
        <v>485</v>
      </c>
      <c r="F446" s="94" t="s">
        <v>486</v>
      </c>
      <c r="G446" s="94" t="s">
        <v>2839</v>
      </c>
      <c r="H446" s="94" t="s">
        <v>2898</v>
      </c>
      <c r="I446" s="99" t="s">
        <v>2835</v>
      </c>
      <c r="J446" s="94" t="s">
        <v>2836</v>
      </c>
      <c r="K446" s="96">
        <v>0</v>
      </c>
      <c r="L446" s="97"/>
      <c r="M446" s="97"/>
      <c r="N446" s="96">
        <v>1781.36</v>
      </c>
      <c r="O446" s="97"/>
      <c r="P446" s="97"/>
      <c r="Q446" s="94" t="s">
        <v>2895</v>
      </c>
    </row>
    <row r="447" spans="1:17" ht="19.5" hidden="1" customHeight="1" x14ac:dyDescent="0.25">
      <c r="A447" s="93">
        <v>45016</v>
      </c>
      <c r="B447" s="94" t="s">
        <v>2915</v>
      </c>
      <c r="C447" s="94" t="s">
        <v>16</v>
      </c>
      <c r="D447" s="94" t="s">
        <v>2019</v>
      </c>
      <c r="E447" s="94" t="s">
        <v>485</v>
      </c>
      <c r="F447" s="94" t="s">
        <v>486</v>
      </c>
      <c r="G447" s="94" t="s">
        <v>2839</v>
      </c>
      <c r="H447" s="94" t="s">
        <v>2898</v>
      </c>
      <c r="I447" s="99" t="s">
        <v>2837</v>
      </c>
      <c r="J447" s="94" t="s">
        <v>2838</v>
      </c>
      <c r="K447" s="96">
        <v>2757274.6</v>
      </c>
      <c r="L447" s="96">
        <v>860000</v>
      </c>
      <c r="M447" s="96">
        <v>430000</v>
      </c>
      <c r="N447" s="96">
        <v>2473658.71</v>
      </c>
      <c r="O447" s="96">
        <v>2043658.71</v>
      </c>
      <c r="P447" s="96">
        <v>475.2694674418604</v>
      </c>
      <c r="Q447" s="94" t="s">
        <v>2890</v>
      </c>
    </row>
    <row r="448" spans="1:17" ht="19.5" hidden="1" customHeight="1" x14ac:dyDescent="0.25">
      <c r="A448" s="93">
        <v>45016</v>
      </c>
      <c r="B448" s="94" t="s">
        <v>2915</v>
      </c>
      <c r="C448" s="94" t="s">
        <v>16</v>
      </c>
      <c r="D448" s="94" t="s">
        <v>2019</v>
      </c>
      <c r="E448" s="94" t="s">
        <v>485</v>
      </c>
      <c r="F448" s="94" t="s">
        <v>486</v>
      </c>
      <c r="G448" s="94" t="s">
        <v>2839</v>
      </c>
      <c r="H448" s="94" t="s">
        <v>2898</v>
      </c>
      <c r="I448" s="99" t="s">
        <v>2872</v>
      </c>
      <c r="J448" s="94" t="s">
        <v>2873</v>
      </c>
      <c r="K448" s="96">
        <v>0</v>
      </c>
      <c r="L448" s="97"/>
      <c r="M448" s="97"/>
      <c r="N448" s="96">
        <v>0</v>
      </c>
      <c r="O448" s="97"/>
      <c r="P448" s="97"/>
      <c r="Q448" s="94" t="s">
        <v>2895</v>
      </c>
    </row>
    <row r="449" spans="1:17" ht="19.5" hidden="1" customHeight="1" x14ac:dyDescent="0.25">
      <c r="A449" s="93">
        <v>45016</v>
      </c>
      <c r="B449" s="94" t="s">
        <v>2915</v>
      </c>
      <c r="C449" s="94" t="s">
        <v>16</v>
      </c>
      <c r="D449" s="94" t="s">
        <v>2019</v>
      </c>
      <c r="E449" s="94" t="s">
        <v>485</v>
      </c>
      <c r="F449" s="94" t="s">
        <v>486</v>
      </c>
      <c r="G449" s="94" t="s">
        <v>2891</v>
      </c>
      <c r="H449" s="94" t="s">
        <v>1944</v>
      </c>
      <c r="I449" s="100" t="s">
        <v>2852</v>
      </c>
      <c r="J449" s="94" t="s">
        <v>2892</v>
      </c>
      <c r="K449" s="96">
        <v>54420223.039999999</v>
      </c>
      <c r="L449" s="96">
        <v>54420223.039999999</v>
      </c>
      <c r="M449" s="96">
        <v>27210111.52</v>
      </c>
      <c r="N449" s="96">
        <v>12624204.539999992</v>
      </c>
      <c r="O449" s="96">
        <v>-14585906.98</v>
      </c>
      <c r="P449" s="96">
        <v>-53.604730613761184</v>
      </c>
      <c r="Q449" s="94" t="s">
        <v>2890</v>
      </c>
    </row>
    <row r="450" spans="1:17" ht="19.5" hidden="1" customHeight="1" x14ac:dyDescent="0.25">
      <c r="A450" s="93">
        <v>45016</v>
      </c>
      <c r="B450" s="94" t="s">
        <v>2915</v>
      </c>
      <c r="C450" s="94" t="s">
        <v>16</v>
      </c>
      <c r="D450" s="94" t="s">
        <v>2019</v>
      </c>
      <c r="E450" s="94" t="s">
        <v>485</v>
      </c>
      <c r="F450" s="94" t="s">
        <v>486</v>
      </c>
      <c r="G450" s="94" t="s">
        <v>2901</v>
      </c>
      <c r="H450" s="94" t="s">
        <v>1944</v>
      </c>
      <c r="I450" s="100" t="s">
        <v>2853</v>
      </c>
      <c r="J450" s="94" t="s">
        <v>2893</v>
      </c>
      <c r="K450" s="96">
        <v>21174052.489999998</v>
      </c>
      <c r="L450" s="96">
        <v>21174052.489999998</v>
      </c>
      <c r="M450" s="96">
        <v>10587026.244999999</v>
      </c>
      <c r="N450" s="96">
        <v>15997504.669999998</v>
      </c>
      <c r="O450" s="96">
        <v>5410478.4249999998</v>
      </c>
      <c r="P450" s="96">
        <v>51.104798456084303</v>
      </c>
      <c r="Q450" s="94" t="s">
        <v>2889</v>
      </c>
    </row>
    <row r="451" spans="1:17" ht="19.5" hidden="1" customHeight="1" x14ac:dyDescent="0.25">
      <c r="A451" s="93">
        <v>45016</v>
      </c>
      <c r="B451" s="94" t="s">
        <v>2915</v>
      </c>
      <c r="C451" s="94" t="s">
        <v>16</v>
      </c>
      <c r="D451" s="94" t="s">
        <v>2019</v>
      </c>
      <c r="E451" s="94" t="s">
        <v>485</v>
      </c>
      <c r="F451" s="94" t="s">
        <v>486</v>
      </c>
      <c r="G451" s="94" t="s">
        <v>2901</v>
      </c>
      <c r="H451" s="94" t="s">
        <v>1944</v>
      </c>
      <c r="I451" s="100" t="s">
        <v>2854</v>
      </c>
      <c r="J451" s="94" t="s">
        <v>2894</v>
      </c>
      <c r="K451" s="96">
        <v>10797852.460000001</v>
      </c>
      <c r="L451" s="96">
        <v>-10797852.460000001</v>
      </c>
      <c r="M451" s="96">
        <v>-5398926.2300000004</v>
      </c>
      <c r="N451" s="96">
        <v>-8913870.6500000004</v>
      </c>
      <c r="O451" s="96">
        <v>-3514944.42</v>
      </c>
      <c r="P451" s="96">
        <v>65.104509123844792</v>
      </c>
      <c r="Q451" s="94" t="s">
        <v>2889</v>
      </c>
    </row>
    <row r="452" spans="1:17" ht="19.5" customHeight="1" x14ac:dyDescent="0.25">
      <c r="A452" s="93">
        <v>45016</v>
      </c>
      <c r="B452" s="94" t="s">
        <v>2915</v>
      </c>
      <c r="C452" s="94" t="s">
        <v>16</v>
      </c>
      <c r="D452" s="94" t="s">
        <v>2019</v>
      </c>
      <c r="E452" s="94" t="s">
        <v>487</v>
      </c>
      <c r="F452" s="94" t="s">
        <v>488</v>
      </c>
      <c r="G452" s="94" t="s">
        <v>2811</v>
      </c>
      <c r="H452" s="94" t="s">
        <v>2898</v>
      </c>
      <c r="I452" s="100" t="s">
        <v>2790</v>
      </c>
      <c r="J452" s="94" t="s">
        <v>2791</v>
      </c>
      <c r="K452" s="96">
        <v>17230046.600000001</v>
      </c>
      <c r="L452" s="96">
        <v>16000000</v>
      </c>
      <c r="M452" s="96">
        <v>8000000</v>
      </c>
      <c r="N452" s="96">
        <v>10336249.860000003</v>
      </c>
      <c r="O452" s="96">
        <v>2336249.86</v>
      </c>
      <c r="P452" s="96">
        <v>29.203123250000001</v>
      </c>
      <c r="Q452" s="94" t="s">
        <v>2889</v>
      </c>
    </row>
    <row r="453" spans="1:17" ht="19.5" customHeight="1" x14ac:dyDescent="0.25">
      <c r="A453" s="93">
        <v>45016</v>
      </c>
      <c r="B453" s="94" t="s">
        <v>2915</v>
      </c>
      <c r="C453" s="94" t="s">
        <v>16</v>
      </c>
      <c r="D453" s="94" t="s">
        <v>2019</v>
      </c>
      <c r="E453" s="94" t="s">
        <v>487</v>
      </c>
      <c r="F453" s="94" t="s">
        <v>488</v>
      </c>
      <c r="G453" s="94" t="s">
        <v>2811</v>
      </c>
      <c r="H453" s="94" t="s">
        <v>2898</v>
      </c>
      <c r="I453" s="100" t="s">
        <v>2792</v>
      </c>
      <c r="J453" s="94" t="s">
        <v>2793</v>
      </c>
      <c r="K453" s="96">
        <v>16000</v>
      </c>
      <c r="L453" s="96">
        <v>15000</v>
      </c>
      <c r="M453" s="96">
        <v>7500</v>
      </c>
      <c r="N453" s="96">
        <v>15750</v>
      </c>
      <c r="O453" s="96">
        <v>8250</v>
      </c>
      <c r="P453" s="96">
        <v>110</v>
      </c>
      <c r="Q453" s="94" t="s">
        <v>2889</v>
      </c>
    </row>
    <row r="454" spans="1:17" ht="19.5" customHeight="1" x14ac:dyDescent="0.25">
      <c r="A454" s="93">
        <v>45016</v>
      </c>
      <c r="B454" s="94" t="s">
        <v>2915</v>
      </c>
      <c r="C454" s="94" t="s">
        <v>16</v>
      </c>
      <c r="D454" s="94" t="s">
        <v>2019</v>
      </c>
      <c r="E454" s="94" t="s">
        <v>487</v>
      </c>
      <c r="F454" s="94" t="s">
        <v>488</v>
      </c>
      <c r="G454" s="94" t="s">
        <v>2811</v>
      </c>
      <c r="H454" s="94" t="s">
        <v>2898</v>
      </c>
      <c r="I454" s="100" t="s">
        <v>2794</v>
      </c>
      <c r="J454" s="94" t="s">
        <v>2795</v>
      </c>
      <c r="K454" s="96">
        <v>46226.66</v>
      </c>
      <c r="L454" s="96">
        <v>30000</v>
      </c>
      <c r="M454" s="96">
        <v>15000</v>
      </c>
      <c r="N454" s="96">
        <v>2562</v>
      </c>
      <c r="O454" s="96">
        <v>-12438</v>
      </c>
      <c r="P454" s="96">
        <v>-82.92</v>
      </c>
      <c r="Q454" s="94" t="s">
        <v>2890</v>
      </c>
    </row>
    <row r="455" spans="1:17" ht="19.5" customHeight="1" x14ac:dyDescent="0.25">
      <c r="A455" s="93">
        <v>45016</v>
      </c>
      <c r="B455" s="94" t="s">
        <v>2915</v>
      </c>
      <c r="C455" s="94" t="s">
        <v>16</v>
      </c>
      <c r="D455" s="94" t="s">
        <v>2019</v>
      </c>
      <c r="E455" s="94" t="s">
        <v>487</v>
      </c>
      <c r="F455" s="94" t="s">
        <v>488</v>
      </c>
      <c r="G455" s="94" t="s">
        <v>2811</v>
      </c>
      <c r="H455" s="94" t="s">
        <v>2898</v>
      </c>
      <c r="I455" s="100" t="s">
        <v>2865</v>
      </c>
      <c r="J455" s="94" t="s">
        <v>2796</v>
      </c>
      <c r="K455" s="96">
        <v>725498.85</v>
      </c>
      <c r="L455" s="96">
        <v>650000</v>
      </c>
      <c r="M455" s="96">
        <v>325000</v>
      </c>
      <c r="N455" s="96">
        <v>253354.77999999997</v>
      </c>
      <c r="O455" s="96">
        <v>-71645.22</v>
      </c>
      <c r="P455" s="96">
        <v>-22.044683076923075</v>
      </c>
      <c r="Q455" s="94" t="s">
        <v>2890</v>
      </c>
    </row>
    <row r="456" spans="1:17" ht="19.5" customHeight="1" x14ac:dyDescent="0.25">
      <c r="A456" s="93">
        <v>45016</v>
      </c>
      <c r="B456" s="94" t="s">
        <v>2915</v>
      </c>
      <c r="C456" s="94" t="s">
        <v>16</v>
      </c>
      <c r="D456" s="94" t="s">
        <v>2019</v>
      </c>
      <c r="E456" s="94" t="s">
        <v>487</v>
      </c>
      <c r="F456" s="94" t="s">
        <v>488</v>
      </c>
      <c r="G456" s="94" t="s">
        <v>2811</v>
      </c>
      <c r="H456" s="94" t="s">
        <v>2898</v>
      </c>
      <c r="I456" s="100" t="s">
        <v>2797</v>
      </c>
      <c r="J456" s="94" t="s">
        <v>2798</v>
      </c>
      <c r="K456" s="96">
        <v>5707434.7800000003</v>
      </c>
      <c r="L456" s="96">
        <v>4500000</v>
      </c>
      <c r="M456" s="96">
        <v>2250000</v>
      </c>
      <c r="N456" s="96">
        <v>2428596.56</v>
      </c>
      <c r="O456" s="96">
        <v>178596.56</v>
      </c>
      <c r="P456" s="96">
        <v>7.9376248888888892</v>
      </c>
      <c r="Q456" s="94" t="s">
        <v>2889</v>
      </c>
    </row>
    <row r="457" spans="1:17" ht="19.5" customHeight="1" x14ac:dyDescent="0.25">
      <c r="A457" s="93">
        <v>45016</v>
      </c>
      <c r="B457" s="94" t="s">
        <v>2915</v>
      </c>
      <c r="C457" s="94" t="s">
        <v>16</v>
      </c>
      <c r="D457" s="94" t="s">
        <v>2019</v>
      </c>
      <c r="E457" s="94" t="s">
        <v>487</v>
      </c>
      <c r="F457" s="94" t="s">
        <v>488</v>
      </c>
      <c r="G457" s="94" t="s">
        <v>2811</v>
      </c>
      <c r="H457" s="94" t="s">
        <v>2898</v>
      </c>
      <c r="I457" s="100" t="s">
        <v>2799</v>
      </c>
      <c r="J457" s="94" t="s">
        <v>2800</v>
      </c>
      <c r="K457" s="96">
        <v>5229119.05</v>
      </c>
      <c r="L457" s="96">
        <v>3500000</v>
      </c>
      <c r="M457" s="96">
        <v>1750000</v>
      </c>
      <c r="N457" s="96">
        <v>641822.07000000007</v>
      </c>
      <c r="O457" s="96">
        <v>-1108177.93</v>
      </c>
      <c r="P457" s="96">
        <v>-63.324453142857138</v>
      </c>
      <c r="Q457" s="94" t="s">
        <v>2890</v>
      </c>
    </row>
    <row r="458" spans="1:17" ht="19.5" customHeight="1" x14ac:dyDescent="0.25">
      <c r="A458" s="93">
        <v>45016</v>
      </c>
      <c r="B458" s="94" t="s">
        <v>2915</v>
      </c>
      <c r="C458" s="94" t="s">
        <v>16</v>
      </c>
      <c r="D458" s="94" t="s">
        <v>2019</v>
      </c>
      <c r="E458" s="94" t="s">
        <v>487</v>
      </c>
      <c r="F458" s="94" t="s">
        <v>488</v>
      </c>
      <c r="G458" s="94" t="s">
        <v>2811</v>
      </c>
      <c r="H458" s="94" t="s">
        <v>2898</v>
      </c>
      <c r="I458" s="100" t="s">
        <v>2801</v>
      </c>
      <c r="J458" s="94" t="s">
        <v>2802</v>
      </c>
      <c r="K458" s="96">
        <v>0</v>
      </c>
      <c r="L458" s="96">
        <v>1000</v>
      </c>
      <c r="M458" s="96">
        <v>500</v>
      </c>
      <c r="N458" s="96">
        <v>0</v>
      </c>
      <c r="O458" s="96">
        <v>-500</v>
      </c>
      <c r="P458" s="96">
        <v>-100</v>
      </c>
      <c r="Q458" s="94" t="s">
        <v>2890</v>
      </c>
    </row>
    <row r="459" spans="1:17" ht="19.5" customHeight="1" x14ac:dyDescent="0.25">
      <c r="A459" s="93">
        <v>45016</v>
      </c>
      <c r="B459" s="94" t="s">
        <v>2915</v>
      </c>
      <c r="C459" s="94" t="s">
        <v>16</v>
      </c>
      <c r="D459" s="94" t="s">
        <v>2019</v>
      </c>
      <c r="E459" s="94" t="s">
        <v>487</v>
      </c>
      <c r="F459" s="94" t="s">
        <v>488</v>
      </c>
      <c r="G459" s="94" t="s">
        <v>2811</v>
      </c>
      <c r="H459" s="94" t="s">
        <v>2898</v>
      </c>
      <c r="I459" s="100" t="s">
        <v>2803</v>
      </c>
      <c r="J459" s="94" t="s">
        <v>2804</v>
      </c>
      <c r="K459" s="96">
        <v>11789392.84</v>
      </c>
      <c r="L459" s="96">
        <v>8500000</v>
      </c>
      <c r="M459" s="96">
        <v>4250000</v>
      </c>
      <c r="N459" s="96">
        <v>1135999.2</v>
      </c>
      <c r="O459" s="96">
        <v>-3114000.8</v>
      </c>
      <c r="P459" s="96">
        <v>-73.270607058823529</v>
      </c>
      <c r="Q459" s="94" t="s">
        <v>2890</v>
      </c>
    </row>
    <row r="460" spans="1:17" ht="19.5" customHeight="1" x14ac:dyDescent="0.25">
      <c r="A460" s="93">
        <v>45016</v>
      </c>
      <c r="B460" s="94" t="s">
        <v>2915</v>
      </c>
      <c r="C460" s="94" t="s">
        <v>16</v>
      </c>
      <c r="D460" s="94" t="s">
        <v>2019</v>
      </c>
      <c r="E460" s="94" t="s">
        <v>487</v>
      </c>
      <c r="F460" s="94" t="s">
        <v>488</v>
      </c>
      <c r="G460" s="94" t="s">
        <v>2811</v>
      </c>
      <c r="H460" s="94" t="s">
        <v>2898</v>
      </c>
      <c r="I460" s="100" t="s">
        <v>2805</v>
      </c>
      <c r="J460" s="94" t="s">
        <v>2806</v>
      </c>
      <c r="K460" s="96">
        <v>30260610.93</v>
      </c>
      <c r="L460" s="96">
        <v>31995000</v>
      </c>
      <c r="M460" s="96">
        <v>15997500</v>
      </c>
      <c r="N460" s="96">
        <v>14255219.130000001</v>
      </c>
      <c r="O460" s="96">
        <v>-1742280.87</v>
      </c>
      <c r="P460" s="96">
        <v>-10.890957149554618</v>
      </c>
      <c r="Q460" s="94" t="s">
        <v>2890</v>
      </c>
    </row>
    <row r="461" spans="1:17" ht="19.5" customHeight="1" x14ac:dyDescent="0.25">
      <c r="A461" s="93">
        <v>45016</v>
      </c>
      <c r="B461" s="94" t="s">
        <v>2915</v>
      </c>
      <c r="C461" s="94" t="s">
        <v>16</v>
      </c>
      <c r="D461" s="94" t="s">
        <v>2019</v>
      </c>
      <c r="E461" s="94" t="s">
        <v>487</v>
      </c>
      <c r="F461" s="94" t="s">
        <v>488</v>
      </c>
      <c r="G461" s="94" t="s">
        <v>2811</v>
      </c>
      <c r="H461" s="94" t="s">
        <v>2898</v>
      </c>
      <c r="I461" s="100" t="s">
        <v>2807</v>
      </c>
      <c r="J461" s="94" t="s">
        <v>2808</v>
      </c>
      <c r="K461" s="96">
        <v>4361132.88</v>
      </c>
      <c r="L461" s="96">
        <v>4400000</v>
      </c>
      <c r="M461" s="96">
        <v>2200000</v>
      </c>
      <c r="N461" s="96">
        <v>2218660.04</v>
      </c>
      <c r="O461" s="96">
        <v>18660.04</v>
      </c>
      <c r="P461" s="96">
        <v>0.84818363636363647</v>
      </c>
      <c r="Q461" s="94" t="s">
        <v>2889</v>
      </c>
    </row>
    <row r="462" spans="1:17" ht="19.5" customHeight="1" x14ac:dyDescent="0.25">
      <c r="A462" s="93">
        <v>45016</v>
      </c>
      <c r="B462" s="94" t="s">
        <v>2915</v>
      </c>
      <c r="C462" s="94" t="s">
        <v>16</v>
      </c>
      <c r="D462" s="94" t="s">
        <v>2019</v>
      </c>
      <c r="E462" s="94" t="s">
        <v>487</v>
      </c>
      <c r="F462" s="94" t="s">
        <v>488</v>
      </c>
      <c r="G462" s="94" t="s">
        <v>2811</v>
      </c>
      <c r="H462" s="94" t="s">
        <v>2898</v>
      </c>
      <c r="I462" s="100" t="s">
        <v>2870</v>
      </c>
      <c r="J462" s="94" t="s">
        <v>2871</v>
      </c>
      <c r="K462" s="96">
        <v>0</v>
      </c>
      <c r="L462" s="97"/>
      <c r="M462" s="97"/>
      <c r="N462" s="96">
        <v>0</v>
      </c>
      <c r="O462" s="97"/>
      <c r="P462" s="97"/>
      <c r="Q462" s="94" t="s">
        <v>2895</v>
      </c>
    </row>
    <row r="463" spans="1:17" ht="19.5" customHeight="1" x14ac:dyDescent="0.25">
      <c r="A463" s="93">
        <v>45016</v>
      </c>
      <c r="B463" s="94" t="s">
        <v>2915</v>
      </c>
      <c r="C463" s="94" t="s">
        <v>16</v>
      </c>
      <c r="D463" s="94" t="s">
        <v>2019</v>
      </c>
      <c r="E463" s="94" t="s">
        <v>487</v>
      </c>
      <c r="F463" s="94" t="s">
        <v>488</v>
      </c>
      <c r="G463" s="94" t="s">
        <v>2811</v>
      </c>
      <c r="H463" s="94" t="s">
        <v>2898</v>
      </c>
      <c r="I463" s="100" t="s">
        <v>2809</v>
      </c>
      <c r="J463" s="94" t="s">
        <v>2810</v>
      </c>
      <c r="K463" s="96">
        <v>847626.04</v>
      </c>
      <c r="L463" s="96">
        <v>175000</v>
      </c>
      <c r="M463" s="96">
        <v>87500</v>
      </c>
      <c r="N463" s="96">
        <v>175000</v>
      </c>
      <c r="O463" s="96">
        <v>87500</v>
      </c>
      <c r="P463" s="96">
        <v>100</v>
      </c>
      <c r="Q463" s="94" t="s">
        <v>2889</v>
      </c>
    </row>
    <row r="464" spans="1:17" ht="19.5" customHeight="1" x14ac:dyDescent="0.25">
      <c r="A464" s="93">
        <v>45016</v>
      </c>
      <c r="B464" s="94" t="s">
        <v>2915</v>
      </c>
      <c r="C464" s="94" t="s">
        <v>16</v>
      </c>
      <c r="D464" s="94" t="s">
        <v>2019</v>
      </c>
      <c r="E464" s="94" t="s">
        <v>487</v>
      </c>
      <c r="F464" s="94" t="s">
        <v>488</v>
      </c>
      <c r="G464" s="94" t="s">
        <v>2839</v>
      </c>
      <c r="H464" s="94" t="s">
        <v>2898</v>
      </c>
      <c r="I464" s="99" t="s">
        <v>2812</v>
      </c>
      <c r="J464" s="94" t="s">
        <v>2813</v>
      </c>
      <c r="K464" s="96">
        <v>3731337.62</v>
      </c>
      <c r="L464" s="96">
        <v>3991566.97</v>
      </c>
      <c r="M464" s="96">
        <v>1995783.4850000001</v>
      </c>
      <c r="N464" s="96">
        <v>1981360.85</v>
      </c>
      <c r="O464" s="96">
        <v>-14422.635</v>
      </c>
      <c r="P464" s="96">
        <v>-0.72265529344231449</v>
      </c>
      <c r="Q464" s="94" t="s">
        <v>2889</v>
      </c>
    </row>
    <row r="465" spans="1:17" ht="19.5" customHeight="1" x14ac:dyDescent="0.25">
      <c r="A465" s="93">
        <v>45016</v>
      </c>
      <c r="B465" s="94" t="s">
        <v>2915</v>
      </c>
      <c r="C465" s="94" t="s">
        <v>16</v>
      </c>
      <c r="D465" s="94" t="s">
        <v>2019</v>
      </c>
      <c r="E465" s="94" t="s">
        <v>487</v>
      </c>
      <c r="F465" s="94" t="s">
        <v>488</v>
      </c>
      <c r="G465" s="94" t="s">
        <v>2839</v>
      </c>
      <c r="H465" s="94" t="s">
        <v>2898</v>
      </c>
      <c r="I465" s="99" t="s">
        <v>2814</v>
      </c>
      <c r="J465" s="94" t="s">
        <v>2815</v>
      </c>
      <c r="K465" s="96">
        <v>1032086.52</v>
      </c>
      <c r="L465" s="96">
        <v>959255.65</v>
      </c>
      <c r="M465" s="96">
        <v>479627.82500000001</v>
      </c>
      <c r="N465" s="96">
        <v>929252.69</v>
      </c>
      <c r="O465" s="96">
        <v>449624.86499999999</v>
      </c>
      <c r="P465" s="96">
        <v>93.744533065820363</v>
      </c>
      <c r="Q465" s="94" t="s">
        <v>2890</v>
      </c>
    </row>
    <row r="466" spans="1:17" ht="19.5" customHeight="1" x14ac:dyDescent="0.25">
      <c r="A466" s="93">
        <v>45016</v>
      </c>
      <c r="B466" s="94" t="s">
        <v>2915</v>
      </c>
      <c r="C466" s="94" t="s">
        <v>16</v>
      </c>
      <c r="D466" s="94" t="s">
        <v>2019</v>
      </c>
      <c r="E466" s="94" t="s">
        <v>487</v>
      </c>
      <c r="F466" s="94" t="s">
        <v>488</v>
      </c>
      <c r="G466" s="94" t="s">
        <v>2839</v>
      </c>
      <c r="H466" s="94" t="s">
        <v>2898</v>
      </c>
      <c r="I466" s="99" t="s">
        <v>2816</v>
      </c>
      <c r="J466" s="94" t="s">
        <v>2817</v>
      </c>
      <c r="K466" s="96">
        <v>59038.8</v>
      </c>
      <c r="L466" s="96">
        <v>61821.7</v>
      </c>
      <c r="M466" s="96">
        <v>30910.85</v>
      </c>
      <c r="N466" s="96">
        <v>56407.45</v>
      </c>
      <c r="O466" s="96">
        <v>25496.6</v>
      </c>
      <c r="P466" s="96">
        <v>82.484305672603625</v>
      </c>
      <c r="Q466" s="94" t="s">
        <v>2890</v>
      </c>
    </row>
    <row r="467" spans="1:17" ht="19.5" customHeight="1" x14ac:dyDescent="0.25">
      <c r="A467" s="93">
        <v>45016</v>
      </c>
      <c r="B467" s="94" t="s">
        <v>2915</v>
      </c>
      <c r="C467" s="94" t="s">
        <v>16</v>
      </c>
      <c r="D467" s="94" t="s">
        <v>2019</v>
      </c>
      <c r="E467" s="94" t="s">
        <v>487</v>
      </c>
      <c r="F467" s="94" t="s">
        <v>488</v>
      </c>
      <c r="G467" s="94" t="s">
        <v>2839</v>
      </c>
      <c r="H467" s="94" t="s">
        <v>2898</v>
      </c>
      <c r="I467" s="99" t="s">
        <v>2818</v>
      </c>
      <c r="J467" s="94" t="s">
        <v>2819</v>
      </c>
      <c r="K467" s="96">
        <v>3462507.33</v>
      </c>
      <c r="L467" s="96">
        <v>1401276.6</v>
      </c>
      <c r="M467" s="96">
        <v>700638.3</v>
      </c>
      <c r="N467" s="96">
        <v>999464.6</v>
      </c>
      <c r="O467" s="96">
        <v>298826.3</v>
      </c>
      <c r="P467" s="96">
        <v>42.650580192376005</v>
      </c>
      <c r="Q467" s="94" t="s">
        <v>2890</v>
      </c>
    </row>
    <row r="468" spans="1:17" ht="19.5" customHeight="1" x14ac:dyDescent="0.25">
      <c r="A468" s="93">
        <v>45016</v>
      </c>
      <c r="B468" s="94" t="s">
        <v>2915</v>
      </c>
      <c r="C468" s="94" t="s">
        <v>16</v>
      </c>
      <c r="D468" s="94" t="s">
        <v>2019</v>
      </c>
      <c r="E468" s="94" t="s">
        <v>487</v>
      </c>
      <c r="F468" s="94" t="s">
        <v>488</v>
      </c>
      <c r="G468" s="94" t="s">
        <v>2839</v>
      </c>
      <c r="H468" s="94" t="s">
        <v>2898</v>
      </c>
      <c r="I468" s="99" t="s">
        <v>2820</v>
      </c>
      <c r="J468" s="94" t="s">
        <v>2821</v>
      </c>
      <c r="K468" s="96">
        <v>30260610.93</v>
      </c>
      <c r="L468" s="96">
        <v>31995000</v>
      </c>
      <c r="M468" s="96">
        <v>15997500</v>
      </c>
      <c r="N468" s="96">
        <v>14255219.129999999</v>
      </c>
      <c r="O468" s="96">
        <v>-1742280.87</v>
      </c>
      <c r="P468" s="96">
        <v>-10.890957149554618</v>
      </c>
      <c r="Q468" s="94" t="s">
        <v>2889</v>
      </c>
    </row>
    <row r="469" spans="1:17" ht="19.5" customHeight="1" x14ac:dyDescent="0.25">
      <c r="A469" s="93">
        <v>45016</v>
      </c>
      <c r="B469" s="94" t="s">
        <v>2915</v>
      </c>
      <c r="C469" s="94" t="s">
        <v>16</v>
      </c>
      <c r="D469" s="94" t="s">
        <v>2019</v>
      </c>
      <c r="E469" s="94" t="s">
        <v>487</v>
      </c>
      <c r="F469" s="94" t="s">
        <v>488</v>
      </c>
      <c r="G469" s="94" t="s">
        <v>2839</v>
      </c>
      <c r="H469" s="94" t="s">
        <v>2898</v>
      </c>
      <c r="I469" s="99" t="s">
        <v>2822</v>
      </c>
      <c r="J469" s="94" t="s">
        <v>2846</v>
      </c>
      <c r="K469" s="96">
        <v>4906087.0999999996</v>
      </c>
      <c r="L469" s="96">
        <v>5150000</v>
      </c>
      <c r="M469" s="96">
        <v>2575000</v>
      </c>
      <c r="N469" s="96">
        <v>2772070.2800000003</v>
      </c>
      <c r="O469" s="96">
        <v>197070.28</v>
      </c>
      <c r="P469" s="96">
        <v>7.6532147572815541</v>
      </c>
      <c r="Q469" s="94" t="s">
        <v>2890</v>
      </c>
    </row>
    <row r="470" spans="1:17" ht="19.5" customHeight="1" x14ac:dyDescent="0.25">
      <c r="A470" s="93">
        <v>45016</v>
      </c>
      <c r="B470" s="94" t="s">
        <v>2915</v>
      </c>
      <c r="C470" s="94" t="s">
        <v>16</v>
      </c>
      <c r="D470" s="94" t="s">
        <v>2019</v>
      </c>
      <c r="E470" s="94" t="s">
        <v>487</v>
      </c>
      <c r="F470" s="94" t="s">
        <v>488</v>
      </c>
      <c r="G470" s="94" t="s">
        <v>2839</v>
      </c>
      <c r="H470" s="94" t="s">
        <v>2898</v>
      </c>
      <c r="I470" s="99" t="s">
        <v>2823</v>
      </c>
      <c r="J470" s="94" t="s">
        <v>2824</v>
      </c>
      <c r="K470" s="96">
        <v>8634378.6099999994</v>
      </c>
      <c r="L470" s="96">
        <v>8500000</v>
      </c>
      <c r="M470" s="96">
        <v>4250000</v>
      </c>
      <c r="N470" s="96">
        <v>4695217.7699999996</v>
      </c>
      <c r="O470" s="96">
        <v>445217.77</v>
      </c>
      <c r="P470" s="96">
        <v>10.475712235294116</v>
      </c>
      <c r="Q470" s="94" t="s">
        <v>2890</v>
      </c>
    </row>
    <row r="471" spans="1:17" ht="19.5" customHeight="1" x14ac:dyDescent="0.25">
      <c r="A471" s="93">
        <v>45016</v>
      </c>
      <c r="B471" s="94" t="s">
        <v>2915</v>
      </c>
      <c r="C471" s="94" t="s">
        <v>16</v>
      </c>
      <c r="D471" s="94" t="s">
        <v>2019</v>
      </c>
      <c r="E471" s="94" t="s">
        <v>487</v>
      </c>
      <c r="F471" s="94" t="s">
        <v>488</v>
      </c>
      <c r="G471" s="94" t="s">
        <v>2839</v>
      </c>
      <c r="H471" s="94" t="s">
        <v>2898</v>
      </c>
      <c r="I471" s="99" t="s">
        <v>2825</v>
      </c>
      <c r="J471" s="94" t="s">
        <v>2826</v>
      </c>
      <c r="K471" s="96">
        <v>1434552.26</v>
      </c>
      <c r="L471" s="96">
        <v>1465000</v>
      </c>
      <c r="M471" s="96">
        <v>732500</v>
      </c>
      <c r="N471" s="96">
        <v>758333.43</v>
      </c>
      <c r="O471" s="96">
        <v>25833.43</v>
      </c>
      <c r="P471" s="96">
        <v>3.5267481228668944</v>
      </c>
      <c r="Q471" s="94" t="s">
        <v>2890</v>
      </c>
    </row>
    <row r="472" spans="1:17" ht="19.5" customHeight="1" x14ac:dyDescent="0.25">
      <c r="A472" s="93">
        <v>45016</v>
      </c>
      <c r="B472" s="94" t="s">
        <v>2915</v>
      </c>
      <c r="C472" s="94" t="s">
        <v>16</v>
      </c>
      <c r="D472" s="94" t="s">
        <v>2019</v>
      </c>
      <c r="E472" s="94" t="s">
        <v>487</v>
      </c>
      <c r="F472" s="94" t="s">
        <v>488</v>
      </c>
      <c r="G472" s="94" t="s">
        <v>2839</v>
      </c>
      <c r="H472" s="94" t="s">
        <v>2898</v>
      </c>
      <c r="I472" s="99" t="s">
        <v>2827</v>
      </c>
      <c r="J472" s="94" t="s">
        <v>2828</v>
      </c>
      <c r="K472" s="96">
        <v>5018554.08</v>
      </c>
      <c r="L472" s="96">
        <v>4500000</v>
      </c>
      <c r="M472" s="96">
        <v>2250000</v>
      </c>
      <c r="N472" s="96">
        <v>1760388.48</v>
      </c>
      <c r="O472" s="96">
        <v>-489611.52000000002</v>
      </c>
      <c r="P472" s="96">
        <v>-21.760511999999999</v>
      </c>
      <c r="Q472" s="94" t="s">
        <v>2889</v>
      </c>
    </row>
    <row r="473" spans="1:17" ht="19.5" customHeight="1" x14ac:dyDescent="0.25">
      <c r="A473" s="93">
        <v>45016</v>
      </c>
      <c r="B473" s="94" t="s">
        <v>2915</v>
      </c>
      <c r="C473" s="94" t="s">
        <v>16</v>
      </c>
      <c r="D473" s="94" t="s">
        <v>2019</v>
      </c>
      <c r="E473" s="94" t="s">
        <v>487</v>
      </c>
      <c r="F473" s="94" t="s">
        <v>488</v>
      </c>
      <c r="G473" s="94" t="s">
        <v>2839</v>
      </c>
      <c r="H473" s="94" t="s">
        <v>2898</v>
      </c>
      <c r="I473" s="99" t="s">
        <v>2829</v>
      </c>
      <c r="J473" s="94" t="s">
        <v>2830</v>
      </c>
      <c r="K473" s="96">
        <v>1697902.5</v>
      </c>
      <c r="L473" s="96">
        <v>1720000</v>
      </c>
      <c r="M473" s="96">
        <v>860000</v>
      </c>
      <c r="N473" s="96">
        <v>1006761.63</v>
      </c>
      <c r="O473" s="96">
        <v>146761.63</v>
      </c>
      <c r="P473" s="96">
        <v>17.065305813953486</v>
      </c>
      <c r="Q473" s="94" t="s">
        <v>2890</v>
      </c>
    </row>
    <row r="474" spans="1:17" ht="19.5" customHeight="1" x14ac:dyDescent="0.25">
      <c r="A474" s="93">
        <v>45016</v>
      </c>
      <c r="B474" s="94" t="s">
        <v>2915</v>
      </c>
      <c r="C474" s="94" t="s">
        <v>16</v>
      </c>
      <c r="D474" s="94" t="s">
        <v>2019</v>
      </c>
      <c r="E474" s="94" t="s">
        <v>487</v>
      </c>
      <c r="F474" s="94" t="s">
        <v>488</v>
      </c>
      <c r="G474" s="94" t="s">
        <v>2839</v>
      </c>
      <c r="H474" s="94" t="s">
        <v>2898</v>
      </c>
      <c r="I474" s="99" t="s">
        <v>2831</v>
      </c>
      <c r="J474" s="94" t="s">
        <v>2832</v>
      </c>
      <c r="K474" s="96">
        <v>2973303.94</v>
      </c>
      <c r="L474" s="96">
        <v>2560063.84</v>
      </c>
      <c r="M474" s="96">
        <v>1280031.92</v>
      </c>
      <c r="N474" s="96">
        <v>1017867.1</v>
      </c>
      <c r="O474" s="96">
        <v>-262164.82</v>
      </c>
      <c r="P474" s="96">
        <v>-20.481115814674371</v>
      </c>
      <c r="Q474" s="94" t="s">
        <v>2889</v>
      </c>
    </row>
    <row r="475" spans="1:17" ht="19.5" customHeight="1" x14ac:dyDescent="0.25">
      <c r="A475" s="93">
        <v>45016</v>
      </c>
      <c r="B475" s="94" t="s">
        <v>2915</v>
      </c>
      <c r="C475" s="94" t="s">
        <v>16</v>
      </c>
      <c r="D475" s="94" t="s">
        <v>2019</v>
      </c>
      <c r="E475" s="94" t="s">
        <v>487</v>
      </c>
      <c r="F475" s="94" t="s">
        <v>488</v>
      </c>
      <c r="G475" s="94" t="s">
        <v>2839</v>
      </c>
      <c r="H475" s="94" t="s">
        <v>2898</v>
      </c>
      <c r="I475" s="99" t="s">
        <v>2833</v>
      </c>
      <c r="J475" s="94" t="s">
        <v>2834</v>
      </c>
      <c r="K475" s="96">
        <v>4471321.22</v>
      </c>
      <c r="L475" s="96">
        <v>4300000</v>
      </c>
      <c r="M475" s="96">
        <v>2150000</v>
      </c>
      <c r="N475" s="96">
        <v>2257477.1799999992</v>
      </c>
      <c r="O475" s="96">
        <v>107477.18</v>
      </c>
      <c r="P475" s="96">
        <v>4.9989386046511628</v>
      </c>
      <c r="Q475" s="94" t="s">
        <v>2890</v>
      </c>
    </row>
    <row r="476" spans="1:17" ht="19.5" customHeight="1" x14ac:dyDescent="0.25">
      <c r="A476" s="93">
        <v>45016</v>
      </c>
      <c r="B476" s="94" t="s">
        <v>2915</v>
      </c>
      <c r="C476" s="94" t="s">
        <v>16</v>
      </c>
      <c r="D476" s="94" t="s">
        <v>2019</v>
      </c>
      <c r="E476" s="94" t="s">
        <v>487</v>
      </c>
      <c r="F476" s="94" t="s">
        <v>488</v>
      </c>
      <c r="G476" s="94" t="s">
        <v>2839</v>
      </c>
      <c r="H476" s="94" t="s">
        <v>2898</v>
      </c>
      <c r="I476" s="99" t="s">
        <v>2835</v>
      </c>
      <c r="J476" s="94" t="s">
        <v>2836</v>
      </c>
      <c r="K476" s="96">
        <v>6354.61</v>
      </c>
      <c r="L476" s="96">
        <v>10000</v>
      </c>
      <c r="M476" s="96">
        <v>5000</v>
      </c>
      <c r="N476" s="96">
        <v>2216.12</v>
      </c>
      <c r="O476" s="96">
        <v>-2783.88</v>
      </c>
      <c r="P476" s="96">
        <v>-55.677599999999998</v>
      </c>
      <c r="Q476" s="94" t="s">
        <v>2889</v>
      </c>
    </row>
    <row r="477" spans="1:17" ht="19.5" customHeight="1" x14ac:dyDescent="0.25">
      <c r="A477" s="93">
        <v>45016</v>
      </c>
      <c r="B477" s="94" t="s">
        <v>2915</v>
      </c>
      <c r="C477" s="94" t="s">
        <v>16</v>
      </c>
      <c r="D477" s="94" t="s">
        <v>2019</v>
      </c>
      <c r="E477" s="94" t="s">
        <v>487</v>
      </c>
      <c r="F477" s="94" t="s">
        <v>488</v>
      </c>
      <c r="G477" s="94" t="s">
        <v>2839</v>
      </c>
      <c r="H477" s="94" t="s">
        <v>2898</v>
      </c>
      <c r="I477" s="99" t="s">
        <v>2837</v>
      </c>
      <c r="J477" s="94" t="s">
        <v>2838</v>
      </c>
      <c r="K477" s="96">
        <v>3502422.93</v>
      </c>
      <c r="L477" s="96">
        <v>3000000</v>
      </c>
      <c r="M477" s="96">
        <v>1500000</v>
      </c>
      <c r="N477" s="96">
        <v>1754266.4000000001</v>
      </c>
      <c r="O477" s="96">
        <v>254266.4</v>
      </c>
      <c r="P477" s="96">
        <v>16.951093333333333</v>
      </c>
      <c r="Q477" s="94" t="s">
        <v>2890</v>
      </c>
    </row>
    <row r="478" spans="1:17" ht="19.5" customHeight="1" x14ac:dyDescent="0.25">
      <c r="A478" s="93">
        <v>45016</v>
      </c>
      <c r="B478" s="94" t="s">
        <v>2915</v>
      </c>
      <c r="C478" s="94" t="s">
        <v>16</v>
      </c>
      <c r="D478" s="94" t="s">
        <v>2019</v>
      </c>
      <c r="E478" s="94" t="s">
        <v>487</v>
      </c>
      <c r="F478" s="94" t="s">
        <v>488</v>
      </c>
      <c r="G478" s="94" t="s">
        <v>2839</v>
      </c>
      <c r="H478" s="94" t="s">
        <v>2898</v>
      </c>
      <c r="I478" s="99" t="s">
        <v>2872</v>
      </c>
      <c r="J478" s="94" t="s">
        <v>2873</v>
      </c>
      <c r="K478" s="96">
        <v>0</v>
      </c>
      <c r="L478" s="97"/>
      <c r="M478" s="97"/>
      <c r="N478" s="96">
        <v>0</v>
      </c>
      <c r="O478" s="97"/>
      <c r="P478" s="97"/>
      <c r="Q478" s="94" t="s">
        <v>2895</v>
      </c>
    </row>
    <row r="479" spans="1:17" ht="19.5" customHeight="1" x14ac:dyDescent="0.25">
      <c r="A479" s="93">
        <v>45016</v>
      </c>
      <c r="B479" s="94" t="s">
        <v>2915</v>
      </c>
      <c r="C479" s="94" t="s">
        <v>16</v>
      </c>
      <c r="D479" s="94" t="s">
        <v>2019</v>
      </c>
      <c r="E479" s="94" t="s">
        <v>487</v>
      </c>
      <c r="F479" s="94" t="s">
        <v>488</v>
      </c>
      <c r="G479" s="94" t="s">
        <v>2891</v>
      </c>
      <c r="H479" s="94" t="s">
        <v>1944</v>
      </c>
      <c r="I479" s="94" t="s">
        <v>2852</v>
      </c>
      <c r="J479" s="94" t="s">
        <v>2892</v>
      </c>
      <c r="K479" s="96">
        <v>23449632.010000002</v>
      </c>
      <c r="L479" s="96">
        <v>23449632.010000002</v>
      </c>
      <c r="M479" s="96">
        <v>11724816.005000001</v>
      </c>
      <c r="N479" s="96">
        <v>11976851.000000002</v>
      </c>
      <c r="O479" s="96">
        <v>252034.995</v>
      </c>
      <c r="P479" s="96">
        <v>2.1495859286194405</v>
      </c>
      <c r="Q479" s="94" t="s">
        <v>2889</v>
      </c>
    </row>
    <row r="480" spans="1:17" ht="19.5" customHeight="1" x14ac:dyDescent="0.25">
      <c r="A480" s="93">
        <v>45016</v>
      </c>
      <c r="B480" s="94" t="s">
        <v>2915</v>
      </c>
      <c r="C480" s="94" t="s">
        <v>16</v>
      </c>
      <c r="D480" s="94" t="s">
        <v>2019</v>
      </c>
      <c r="E480" s="94" t="s">
        <v>487</v>
      </c>
      <c r="F480" s="94" t="s">
        <v>488</v>
      </c>
      <c r="G480" s="94" t="s">
        <v>2901</v>
      </c>
      <c r="H480" s="94" t="s">
        <v>1944</v>
      </c>
      <c r="I480" s="94" t="s">
        <v>2853</v>
      </c>
      <c r="J480" s="94" t="s">
        <v>2893</v>
      </c>
      <c r="K480" s="96">
        <v>14536273.85</v>
      </c>
      <c r="L480" s="96">
        <v>14536273.85</v>
      </c>
      <c r="M480" s="96">
        <v>7268136.9249999998</v>
      </c>
      <c r="N480" s="96">
        <v>11896008.339999998</v>
      </c>
      <c r="O480" s="96">
        <v>4627871.415</v>
      </c>
      <c r="P480" s="96">
        <v>63.673420888393622</v>
      </c>
      <c r="Q480" s="94" t="s">
        <v>2889</v>
      </c>
    </row>
    <row r="481" spans="1:17" ht="19.5" customHeight="1" x14ac:dyDescent="0.25">
      <c r="A481" s="93">
        <v>45016</v>
      </c>
      <c r="B481" s="94" t="s">
        <v>2915</v>
      </c>
      <c r="C481" s="94" t="s">
        <v>16</v>
      </c>
      <c r="D481" s="94" t="s">
        <v>2019</v>
      </c>
      <c r="E481" s="94" t="s">
        <v>487</v>
      </c>
      <c r="F481" s="94" t="s">
        <v>488</v>
      </c>
      <c r="G481" s="94" t="s">
        <v>2901</v>
      </c>
      <c r="H481" s="94" t="s">
        <v>1944</v>
      </c>
      <c r="I481" s="94" t="s">
        <v>2854</v>
      </c>
      <c r="J481" s="94" t="s">
        <v>2894</v>
      </c>
      <c r="K481" s="96">
        <v>9892275.7699999996</v>
      </c>
      <c r="L481" s="96">
        <v>-9892275.7699999996</v>
      </c>
      <c r="M481" s="96">
        <v>-4946137.8849999998</v>
      </c>
      <c r="N481" s="96">
        <v>-5319756.55</v>
      </c>
      <c r="O481" s="96">
        <v>-373618.66499999998</v>
      </c>
      <c r="P481" s="96">
        <v>7.5537454411261331</v>
      </c>
      <c r="Q481" s="94" t="s">
        <v>2889</v>
      </c>
    </row>
  </sheetData>
  <autoFilter ref="A1:V481" xr:uid="{459854DF-76D3-436C-9FCB-7E17EC9218FF}">
    <filterColumn colId="4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Planfin_มี.ค.66</vt:lpstr>
      <vt:lpstr>EBITDA</vt:lpstr>
      <vt:lpstr>นำเสนอ</vt:lpstr>
      <vt:lpstr>Sheet1</vt:lpstr>
      <vt:lpstr>EBITDA!Print_Area</vt:lpstr>
      <vt:lpstr>Planfin_มี.ค.66!Print_Titles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2023-04-18T03:06:05Z</dcterms:modified>
</cp:coreProperties>
</file>